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<sst xmlns="http://schemas.openxmlformats.org/spreadsheetml/2006/main" count="1009" uniqueCount="467">
  <si>
    <t>CODE</t>
  </si>
  <si>
    <t>STYLE NAME</t>
  </si>
  <si>
    <t>DESCRIPTION</t>
  </si>
  <si>
    <t>SPECS</t>
  </si>
  <si>
    <t>COLOUR RANGE</t>
  </si>
  <si>
    <t>PRICE</t>
  </si>
  <si>
    <t>T01</t>
  </si>
  <si>
    <t>Mens Soho</t>
  </si>
  <si>
    <t>Mens Semi-Fitted Crew T-Shirt</t>
  </si>
  <si>
    <t>100% combed cotton, 180gsm soft knit fabric, Crew neck with 1.5cm neck rib, Classic contemporary</t>
  </si>
  <si>
    <t>S - 3XL</t>
  </si>
  <si>
    <t>T02</t>
  </si>
  <si>
    <t>Ladies Soho</t>
  </si>
  <si>
    <t>Ladies Semi-Fitted Crew T-Shirt</t>
  </si>
  <si>
    <t>100% combed cotton, 180gsm soft knit fabric, Crew neck with 1.5cm neck rib, Contour cut</t>
  </si>
  <si>
    <t>8 - 18</t>
  </si>
  <si>
    <t>T09</t>
  </si>
  <si>
    <t xml:space="preserve">Mens Cooper </t>
  </si>
  <si>
    <t>Mens Vintage Crew T-shirt</t>
  </si>
  <si>
    <t>100% fine combed cotton, 150gms, Crewe neck with self binding tape to shoulder, 1.75cm neck rib with spandex, Twin stitched hems</t>
  </si>
  <si>
    <t>S-5XL</t>
  </si>
  <si>
    <t>T11</t>
  </si>
  <si>
    <t xml:space="preserve">Ladies Cooper </t>
  </si>
  <si>
    <t>Ladies Vintage Low Cut Crew T-shirt</t>
  </si>
  <si>
    <t>100% fine combed cotton, 150gms, Crewe neck with self binding tape, Capped sleeve, 1.5cm neck rib with spandex, Twin stitched hems</t>
  </si>
  <si>
    <t>8 - 20</t>
  </si>
  <si>
    <t>P02</t>
  </si>
  <si>
    <t>Mens Venice</t>
  </si>
  <si>
    <t>Mens Slim Cut Polo Shirt</t>
  </si>
  <si>
    <t>Cotton rich pique knit, 80% cotton 20% polyester, 205gsm fabric weight, Knitted sleeve bands &amp; collar, Placket with 2 pearl buttons, Side splits, Designer slim cut</t>
  </si>
  <si>
    <t>P03</t>
  </si>
  <si>
    <t>Ladies Venice</t>
  </si>
  <si>
    <t>Ladies Slim Cut Polo Shirt</t>
  </si>
  <si>
    <t>Cotton rich pique knit, 80% cotton 20% polyester, 205gsm fabric weight, Knitted sleeve bands &amp; collar, Placket with 2 pearl buttons, Side splits, Designer contour cut</t>
  </si>
  <si>
    <t>W01</t>
  </si>
  <si>
    <t>Mens Rodeo Long Sleeve</t>
  </si>
  <si>
    <t>Mens Long Sleeve Business Shirt</t>
  </si>
  <si>
    <t>Cotton rich, 60% cotton 40% polyester, Buttons dyed to match, Gradual curved hem, Single pocket, Dress up or down</t>
  </si>
  <si>
    <t>S - 7XL</t>
  </si>
  <si>
    <t>W02</t>
  </si>
  <si>
    <t>Mens Rodeo Short Sleeve</t>
  </si>
  <si>
    <t>Mens Short Sleeve Business Shirt</t>
  </si>
  <si>
    <t>Cotton rich, 60% cotton 40% polyester, Buttons dyed to match, Gradual curved hem, Single pocket, Classic Cut</t>
  </si>
  <si>
    <t>S - 5XL</t>
  </si>
  <si>
    <t>W03</t>
  </si>
  <si>
    <t>Ladies Rodeo 3/4 Sleeve</t>
  </si>
  <si>
    <t>Ladies 3/4 Sleeve Spandex Business Shirt</t>
  </si>
  <si>
    <t>Cotton rich, 34% polyester 62% cotton 4% spandex, Open V-Neckline, Buttons dyed to match, Classic styling</t>
  </si>
  <si>
    <t>8 - 26</t>
  </si>
  <si>
    <t>W04</t>
  </si>
  <si>
    <t>Ladies Rodeo Short Sleeve</t>
  </si>
  <si>
    <t>Ladies Short Sleeve Spandex Business Shirt</t>
  </si>
  <si>
    <t>Cotton rich, 34% polyester 62% cotton 4% spandex, Open V-Neckline, Buttons dyed to match, Corporate classic</t>
  </si>
  <si>
    <t>W05</t>
  </si>
  <si>
    <t>Mens Harley Long Sleeve</t>
  </si>
  <si>
    <t>Mens Long Sleeve Ultra Cool Shirt with Twin Pockets &amp; Sleeve Pocket</t>
  </si>
  <si>
    <t>60% cotton 40% polyester, Peach finish, Slightly fitted, Curved hem front &amp; back, Subtle seam &amp; stitch detail, Right sleeve pocket</t>
  </si>
  <si>
    <t>W06</t>
  </si>
  <si>
    <t>Mens Harley Short Sleeve</t>
  </si>
  <si>
    <t>Mens Short Sleeve Ultra Cool Shirt with Twin Pockets</t>
  </si>
  <si>
    <t>60% cotton 40% polyester, Peach finish, Slightly fitted, Curved hem front &amp; back, Subtle seam &amp; stitch detail, Placket edge sleeve</t>
  </si>
  <si>
    <t>W07</t>
  </si>
  <si>
    <t>Ladies Harley Short Sleeve</t>
  </si>
  <si>
    <t>Ladies Short Sleeve Ultra Cool Shirt with Twin Pockets</t>
  </si>
  <si>
    <t>60% cotton 40% polyester, Peach finish, Slightly fitted, Curved hem front &amp; back, Side splits, Placket edge sleeve</t>
  </si>
  <si>
    <t>W08</t>
  </si>
  <si>
    <t>Mens Trafalgar</t>
  </si>
  <si>
    <t>Mens Poly Cotton Oxford Weave Dress Shirt</t>
  </si>
  <si>
    <t>65% polyester 35% cotton, Yarn dyed fabric, Traditional collar, cuff &amp; single pocket, Pearl finish buttons</t>
  </si>
  <si>
    <t>W09</t>
  </si>
  <si>
    <t>Ladies Trafalgar</t>
  </si>
  <si>
    <t>Ladies Poly Cotton Oxford Weave Dress Shirt</t>
  </si>
  <si>
    <t>65% polyester 35% cotton, Yarn dyed fabric, Traditional collar &amp; cuff, Buttons dyed to match</t>
  </si>
  <si>
    <t>W10</t>
  </si>
  <si>
    <t>Mens Fifth Avenue</t>
  </si>
  <si>
    <t>Mens Poly Cotton Pinstripe Shirt</t>
  </si>
  <si>
    <t>65% polyester 35% cotton, Yarn dyed fabric, Traditional collar &amp; cuff, Single pocket, Buttons dyed to match</t>
  </si>
  <si>
    <t>W11</t>
  </si>
  <si>
    <t>Ladies Fifth Avenue</t>
  </si>
  <si>
    <t>Ladies Poly Cotton Pinstripe Shirt with Stretch</t>
  </si>
  <si>
    <t>34% polyester 62% cotton 4% spandex, Yarn dyed fabric, Open V-Neckline with slim placket finish, Buttons dyed to match</t>
  </si>
  <si>
    <t>W12</t>
  </si>
  <si>
    <t xml:space="preserve">Mens Aston Long Sleeve </t>
  </si>
  <si>
    <t>Mens Long Sleeve Shirt with Pockets, Panels &amp; Stitch Detail</t>
  </si>
  <si>
    <t>60% cotton 40% polyester, Peach finish, Seam &amp; stitch detail on Panels, Collar &amp; Placket, Roll-Tab-Sleeve, Gentle curve hem, Buttons to match</t>
  </si>
  <si>
    <t>W13</t>
  </si>
  <si>
    <t xml:space="preserve">Mens Aston Short Sleeve </t>
  </si>
  <si>
    <t>Mens Short Sleeve Shirt with Pockets, Panels &amp; Stitch Detail</t>
  </si>
  <si>
    <t>60% cotton 40% polyester, Peach finish, Seam &amp; stitch detail on Panels, Collar &amp; Placket,  Gentle curve hem, Buttons to match</t>
  </si>
  <si>
    <t>W14</t>
  </si>
  <si>
    <t>Ladies Aston Long Sleeve</t>
  </si>
  <si>
    <t>Ladies Long Sleeve Shirt with Contour Panels &amp; Stitch Detail</t>
  </si>
  <si>
    <t>60% cotton 40% polyester, Peach finish, Seam &amp; stitch detail on Panels, Collar &amp; Placket, Genle curve hem, Buttons to match</t>
  </si>
  <si>
    <t>W15</t>
  </si>
  <si>
    <t xml:space="preserve">Ladies Aston Short Sleeve </t>
  </si>
  <si>
    <t>Ladies Short Sleeve Shirt with Contour Panels &amp; Stitch Detail</t>
  </si>
  <si>
    <t>W16</t>
  </si>
  <si>
    <t xml:space="preserve">Mens Vancouver </t>
  </si>
  <si>
    <t>Mens Long Sleeve 1x1 Stripe Shirt</t>
  </si>
  <si>
    <t>60% Cotton 40% polyester, Yarn dyed fabric, European collar &amp; cuff, Front &amp; back contour panel for superior fit, Single pocket, Pearl buttons</t>
  </si>
  <si>
    <t>W17</t>
  </si>
  <si>
    <t xml:space="preserve">Ladies Vancouver </t>
  </si>
  <si>
    <t>Ladies Long Sleeve 1x1 Stripe Shirt</t>
  </si>
  <si>
    <t>8 - 22</t>
  </si>
  <si>
    <t>W19</t>
  </si>
  <si>
    <t>Ladies 3/4 Sleeve Ultra Cool Shirt with Twin Pockets</t>
  </si>
  <si>
    <t>60% cotton 40% polyester, Peach finish, Slightly fitted, Twin pockets on chest, Curved hem front &amp; back, Side splits</t>
  </si>
  <si>
    <t>W20</t>
  </si>
  <si>
    <t>Mens Havana</t>
  </si>
  <si>
    <t>Mens Short Sleeve Mini Check Shirt with Epaulette</t>
  </si>
  <si>
    <t xml:space="preserve">60% cotton 40% polyester, Mini Check, Contrast trim details to match, Stitched down eppaulette, Placket sleeve cuff, Gentle curve hem </t>
  </si>
  <si>
    <t>W21</t>
  </si>
  <si>
    <t xml:space="preserve">Ladies Havana </t>
  </si>
  <si>
    <t>Ladies Short Sleeve Mini Check Shirt with Epaulette</t>
  </si>
  <si>
    <t>W22</t>
  </si>
  <si>
    <t>Mens Vegas</t>
  </si>
  <si>
    <t xml:space="preserve">Mens Long Sleeve Stretch Shirt with Self Trim </t>
  </si>
  <si>
    <t>34% polyester 62% cotton 4% spandex, Yarn dyed fabric, Self trim detail on collar, placket &amp; cuffs, Satin ribbon finish on inside collar, Buttons dyed to match pearl finish</t>
  </si>
  <si>
    <t>W23</t>
  </si>
  <si>
    <t>Ladies Vegas</t>
  </si>
  <si>
    <t xml:space="preserve">Ladies Long Sleeve Stretch Shirt with Self Trim </t>
  </si>
  <si>
    <t>W24</t>
  </si>
  <si>
    <r>
      <t xml:space="preserve">Mens Chelsea  </t>
    </r>
    <r>
      <rPr>
        <b/>
        <sz val="8"/>
        <rFont val="Verdana"/>
        <family val="2"/>
      </rPr>
      <t xml:space="preserve"> </t>
    </r>
  </si>
  <si>
    <t xml:space="preserve">Mens Short Sleeve Shirt with Pockets, Eppaulette &amp; Tab on Sleeve </t>
  </si>
  <si>
    <t>60% cotton 40% polyester, Peach finish, Slightly fitted, Curved hem front &amp; back, Eppaulette on Shoulder,  Tab on Side of sleeve. Subtle seam &amp; stitch detail.</t>
  </si>
  <si>
    <t>W25</t>
  </si>
  <si>
    <t>Ladies Chelsea</t>
  </si>
  <si>
    <t>Ladies Short Sleeve Shirt with Pockets, Eppaulette &amp; Tab on Sleeve</t>
  </si>
  <si>
    <t>60% cotton 40% polyester, Peach finish, Slightly fitted, Curved hem front &amp; back, Eppaulette on Shoulder,  Tab on pocket &amp; side of sleeve. Subtle seam &amp; stitch detail.</t>
  </si>
  <si>
    <t>6 - 20</t>
  </si>
  <si>
    <t xml:space="preserve">W26 </t>
  </si>
  <si>
    <t xml:space="preserve">Mens Stella  </t>
  </si>
  <si>
    <t>Mens Long Sleeve Stretch Shirt with Concealed Placket</t>
  </si>
  <si>
    <t>60% polyester 35% cotton 5% spandex, Concealed placket with edging, Contoured front seams for superior fit, Button down collar, Gentle curve hem</t>
  </si>
  <si>
    <t>W27</t>
  </si>
  <si>
    <t xml:space="preserve">Ladies Stella Long Sleeve </t>
  </si>
  <si>
    <t>Ladies Long Sleeve Stretch Shirt with Concealed Placket</t>
  </si>
  <si>
    <t>W28</t>
  </si>
  <si>
    <t>Ladies Stella 3/4 Sleeve</t>
  </si>
  <si>
    <t>Ladies 3/4 Sleeve Stretch Shirt with Concealed Placket</t>
  </si>
  <si>
    <t>W29</t>
  </si>
  <si>
    <t>Mens Cassidy Long Sleeve</t>
  </si>
  <si>
    <t xml:space="preserve">Mens Long Sleeve Stripe Shirt with Stretch </t>
  </si>
  <si>
    <t>60% polyester 35% cotton 5% spandex, Stripe pattern, Twin pockets with flap, Roll up tab on sleeve. Pearl buttons, Gentle curve hem</t>
  </si>
  <si>
    <t>White\Steel Grey</t>
  </si>
  <si>
    <t>W30</t>
  </si>
  <si>
    <t>Mens Cassidy Short Sleeve</t>
  </si>
  <si>
    <t xml:space="preserve">Mens Short Sleeve Stripe Shirt with Stretch </t>
  </si>
  <si>
    <t>60% polyester 35% cotton 5% spandex, Stripe pattern, Twin pockets with flap, Pearl buttons, Gentle curve hem</t>
  </si>
  <si>
    <t xml:space="preserve">W31 </t>
  </si>
  <si>
    <r>
      <t>Ladies Cassidy 3/4 sleeve</t>
    </r>
    <r>
      <rPr>
        <b/>
        <sz val="8"/>
        <rFont val="Verdana"/>
        <family val="2"/>
      </rPr>
      <t xml:space="preserve"> </t>
    </r>
  </si>
  <si>
    <t xml:space="preserve">Ladies 3/4 Sleeve Stripe Shirt with Stretch </t>
  </si>
  <si>
    <t xml:space="preserve">W32 </t>
  </si>
  <si>
    <t>Mens Connor</t>
  </si>
  <si>
    <t xml:space="preserve">Mens Long Sleeve Shirt with Twin Pockets &amp; Contrast Stitch </t>
  </si>
  <si>
    <t>100% cotton - wrinkle free,  Soft end on end fabric, Contrast trim, Twin pockets, Button down collar, Pearl to match buttons</t>
  </si>
  <si>
    <t>Navy</t>
  </si>
  <si>
    <t>W33</t>
  </si>
  <si>
    <t>Ladies Connor</t>
  </si>
  <si>
    <t xml:space="preserve">Ladies Long Sleeve Shirt with Twin Pockets &amp; Contrast Stitch </t>
  </si>
  <si>
    <t>W34</t>
  </si>
  <si>
    <t>Mens Murray Long Sleeve</t>
  </si>
  <si>
    <t>Men's Long Sleeve Shirt with Concealed Pockets &amp; Tab on Sleeve</t>
  </si>
  <si>
    <t xml:space="preserve">65% polyester 35% cotton regular fabric. Concealed twin pockets with stitch detail. Roll up tab on sleeves. Shoulder &amp; back yoke seam detail. </t>
  </si>
  <si>
    <t>W35</t>
  </si>
  <si>
    <t xml:space="preserve">Mens Murray Short Sleeve </t>
  </si>
  <si>
    <t>Men's Short Sleeve Shirt with Concealed Pockets &amp; Tab on Sleeve</t>
  </si>
  <si>
    <t>W36</t>
  </si>
  <si>
    <t xml:space="preserve">Ladies Murray  3\4 Sleeve </t>
  </si>
  <si>
    <t>Ladies 3\4 Sleeve Shirt with Concealed Pockets &amp; Tab on Sleeve</t>
  </si>
  <si>
    <t>8 -- 26</t>
  </si>
  <si>
    <t>W37</t>
  </si>
  <si>
    <r>
      <t>Men's Sussex  Long Sleeve</t>
    </r>
    <r>
      <rPr>
        <b/>
        <sz val="8"/>
        <rFont val="Verdana"/>
        <family val="2"/>
      </rPr>
      <t xml:space="preserve"> </t>
    </r>
  </si>
  <si>
    <t xml:space="preserve">Men's Long Sleeve Corporate Check Shirt </t>
  </si>
  <si>
    <t>60% Cotton 40% polyester, Textured yarn dyed check, European collar &amp; cuff, Single pocket, Pearl buttons</t>
  </si>
  <si>
    <t>S -5XL</t>
  </si>
  <si>
    <t>W38</t>
  </si>
  <si>
    <r>
      <t>Ladies Sussex 3\4 Sleeve</t>
    </r>
    <r>
      <rPr>
        <b/>
        <sz val="8"/>
        <rFont val="Verdana"/>
        <family val="2"/>
      </rPr>
      <t xml:space="preserve"> </t>
    </r>
  </si>
  <si>
    <t xml:space="preserve">Ladies 3\4 Sleeve Corporate Check Shirt </t>
  </si>
  <si>
    <t xml:space="preserve"> 8 - 26</t>
  </si>
  <si>
    <t>W39</t>
  </si>
  <si>
    <t xml:space="preserve">Ladies Sussex Short Sleeve </t>
  </si>
  <si>
    <t xml:space="preserve">Ladies Short Sleeve Corporate Check Shirt </t>
  </si>
  <si>
    <t>W40</t>
  </si>
  <si>
    <r>
      <t>Ladies Verona Short Sleeve</t>
    </r>
    <r>
      <rPr>
        <b/>
        <sz val="8"/>
        <rFont val="Verdana"/>
        <family val="2"/>
      </rPr>
      <t xml:space="preserve"> </t>
    </r>
  </si>
  <si>
    <t xml:space="preserve">Ladies Short Sleeve Easy Care Polyester Blouse </t>
  </si>
  <si>
    <t xml:space="preserve">100% Polyester easy care blouse. Double pleating detail length of placket, dye to match buttons, set in sleeve </t>
  </si>
  <si>
    <t xml:space="preserve"> 8 -26</t>
  </si>
  <si>
    <t>T12</t>
  </si>
  <si>
    <t>Ladies Balmain</t>
  </si>
  <si>
    <t>Ladies Easy Care Polyester Interlock Top</t>
  </si>
  <si>
    <t xml:space="preserve">100% Polyester Interlock Top, crew neck with detail, set in gathered sleeve , 190gsm, easy care </t>
  </si>
  <si>
    <t xml:space="preserve">W41 </t>
  </si>
  <si>
    <r>
      <t>Men's York Long Sleeve</t>
    </r>
    <r>
      <rPr>
        <b/>
        <sz val="8"/>
        <rFont val="Verdana"/>
        <family val="2"/>
      </rPr>
      <t xml:space="preserve"> </t>
    </r>
  </si>
  <si>
    <t xml:space="preserve">Men's Long Sleeve Corporate Stripe Shirt </t>
  </si>
  <si>
    <t xml:space="preserve">60% Cotton 40% polyester, Yarn dyed stripe, European collar &amp; cuff, Pearl buttons, </t>
  </si>
  <si>
    <t>W42</t>
  </si>
  <si>
    <t xml:space="preserve">Ladies York Long Sleeve </t>
  </si>
  <si>
    <t xml:space="preserve">Ladies Long Sleeve Corporate Stripe Shirt </t>
  </si>
  <si>
    <t>W43</t>
  </si>
  <si>
    <t>Ladies York  3/4 Sleeve</t>
  </si>
  <si>
    <t xml:space="preserve">Ladies 3\4 Sleeve Corporate Stripe Shirt </t>
  </si>
  <si>
    <t>W44</t>
  </si>
  <si>
    <t>Men's Miller Long Sleeve</t>
  </si>
  <si>
    <t>Mens Long Sleeve Gingham Check</t>
  </si>
  <si>
    <t xml:space="preserve">60% Cotton 40% polyester, Yarn dyed gingham check, Button down collar collar, Roll up sleeve tab, Pearl buttons, </t>
  </si>
  <si>
    <t>W45</t>
  </si>
  <si>
    <r>
      <t>Ladies Miller Long Sleeve</t>
    </r>
    <r>
      <rPr>
        <b/>
        <sz val="8"/>
        <rFont val="Verdana"/>
        <family val="2"/>
      </rPr>
      <t xml:space="preserve"> </t>
    </r>
  </si>
  <si>
    <t>Ladies Long Sleeve Gingham Check</t>
  </si>
  <si>
    <t xml:space="preserve">60% Cotton 40% polyester, Yarn dyed gingham check, Button down collar collar, Roll up sleeve tab, Pearl buttons </t>
  </si>
  <si>
    <t>W46</t>
  </si>
  <si>
    <r>
      <t>Men's Miller Short Sleeve</t>
    </r>
    <r>
      <rPr>
        <b/>
        <sz val="8"/>
        <rFont val="Verdana"/>
        <family val="2"/>
      </rPr>
      <t xml:space="preserve"> </t>
    </r>
  </si>
  <si>
    <t>Men's Short Sleeve Gingham Check</t>
  </si>
  <si>
    <t xml:space="preserve">60% Cotton 40% polyester, Yarn dyed gingham check, Button down collar, Single pocket with button, Pearl buttons, </t>
  </si>
  <si>
    <t>W47</t>
  </si>
  <si>
    <t>Ladies Miller Short Sleeve</t>
  </si>
  <si>
    <t>Ladies Short Sleeve Gingham Check</t>
  </si>
  <si>
    <t xml:space="preserve">60% Cotton 40% polyester, Yarn dyed gingham check, Button down collar, Single pocket with button, Pearl buttons </t>
  </si>
  <si>
    <t>W48</t>
  </si>
  <si>
    <t xml:space="preserve">Men's Long Sleeve Denim Shirt </t>
  </si>
  <si>
    <t>100% Cotton - Indigo Denim, Button down collar, Single chest pocket with button</t>
  </si>
  <si>
    <t>W49</t>
  </si>
  <si>
    <t xml:space="preserve">Men's Short Sleeve Denim Shirt </t>
  </si>
  <si>
    <t>W50</t>
  </si>
  <si>
    <t xml:space="preserve">Ladies Long Sleeve Denim Shirt </t>
  </si>
  <si>
    <t>W51</t>
  </si>
  <si>
    <t xml:space="preserve">Ladies Short Sleeve Denim Shirt </t>
  </si>
  <si>
    <t>W52</t>
  </si>
  <si>
    <t xml:space="preserve">Men's Long Sleeve Stretch Shirt </t>
  </si>
  <si>
    <t xml:space="preserve">Cotton rich, 34% polyester 62% cotton 4% spandex, Button Down Collar, Tonal horn buttons </t>
  </si>
  <si>
    <t>W53</t>
  </si>
  <si>
    <t xml:space="preserve">Ladies Long Sleeve Stretch Shirt </t>
  </si>
  <si>
    <t>W54</t>
  </si>
  <si>
    <t>Men's Long Sleeve Double Gingham Check Shirt</t>
  </si>
  <si>
    <t xml:space="preserve">60% Cotton 40% polyester, Yarn dyed gingham check, Easy care, Contrast inner collar &amp; inner cuff, Single pocket, Horn buttons </t>
  </si>
  <si>
    <t>W55</t>
  </si>
  <si>
    <t>Men's Short Sleeve Double Gingham Check Shirt</t>
  </si>
  <si>
    <t xml:space="preserve">60% Cotton 40% polyester, Yarn dyed gingham check, Easy care, Contrast inner collar, Single pocket, Horn buttons </t>
  </si>
  <si>
    <t xml:space="preserve">W56 </t>
  </si>
  <si>
    <t>Ladies Long Sleeve Double Gingham Check Shirt</t>
  </si>
  <si>
    <t xml:space="preserve">60% Cotton 40% polyester, Yarn dyed gingham check, Easy care, Contrast inner collar &amp; inner cuff, Horn buttons </t>
  </si>
  <si>
    <t>W57</t>
  </si>
  <si>
    <t>Ladies Short Sleeve Double Gingham Check Shirt</t>
  </si>
  <si>
    <t xml:space="preserve">60% Cotton 40% polyester, Yarn dyed gingham check, Easy care, Contrast inner collar, Horn buttons </t>
  </si>
  <si>
    <t xml:space="preserve">W58 </t>
  </si>
  <si>
    <t xml:space="preserve">Men's Jasper Long Sleeve </t>
  </si>
  <si>
    <t>Men's Long Sleeve Cross Hatch Casual Shirt</t>
  </si>
  <si>
    <t xml:space="preserve">60% Cotton 40% Polyester, Easy care cross hatch design, double pockets, roll up sleeve tab, Tone on tone matt buttons, </t>
  </si>
  <si>
    <t>W59</t>
  </si>
  <si>
    <t>Ladies Jasper Long Sleeve</t>
  </si>
  <si>
    <t>Ladies Long Sleeve Cross Hatch Casual Shirt</t>
  </si>
  <si>
    <t xml:space="preserve">60% Cotton 40% Polyester, Easy care cross hatch design, double pockets, Roll up sleeve tabs, Tone on tone matt buttons, </t>
  </si>
  <si>
    <t>W60</t>
  </si>
  <si>
    <t xml:space="preserve">Men's Jasper Short Sleeve </t>
  </si>
  <si>
    <t>Men's Short Sleeve Cross Hatch Casual Shirt</t>
  </si>
  <si>
    <t xml:space="preserve">60% Cotton 40% Polyester, Easy care cross hatch design, double pockets, Tone on tone matt buttons, </t>
  </si>
  <si>
    <t>W61</t>
  </si>
  <si>
    <t xml:space="preserve">Ladies Jasper Short Sleeve </t>
  </si>
  <si>
    <t>Ladies Short Sleeve Cross Hatch Casual Shirt</t>
  </si>
  <si>
    <t>W62</t>
  </si>
  <si>
    <t xml:space="preserve">Men's Felix Long Sleeve </t>
  </si>
  <si>
    <t>Men's Long Sleeve Cross Hatch Dress Shirt</t>
  </si>
  <si>
    <t xml:space="preserve">60% Cotton 40% Polyester, Easy care cross hatch design, Tone on tone matt buttons, </t>
  </si>
  <si>
    <t>W63</t>
  </si>
  <si>
    <t xml:space="preserve">Ladies Felix Long Sleeve </t>
  </si>
  <si>
    <t>Ladies Long Sleeve Cross Hatch Dress Shirt</t>
  </si>
  <si>
    <t xml:space="preserve">60% Cotton 40% Polyester, Easy care cross hatch design, Concealed placket, Shoulder pleats, Tone on tone matt buttons, </t>
  </si>
  <si>
    <t>W64</t>
  </si>
  <si>
    <t>Ladies Felix 3/4 Sleeve</t>
  </si>
  <si>
    <t>Ladies 3/4 Sleeve Cross Hatch Dress Shirt</t>
  </si>
  <si>
    <t>W65</t>
  </si>
  <si>
    <t>Men's Long Sleeve Garment Washed Oxford Shirt</t>
  </si>
  <si>
    <t>100% Cotton, Garment washed, Easy care. Button down collar, contrats buttons, single chest pocket</t>
  </si>
  <si>
    <t>S-7XL</t>
  </si>
  <si>
    <t>W66</t>
  </si>
  <si>
    <t xml:space="preserve">Ladies Long Sleeve Garment Washed Oxford Shirt </t>
  </si>
  <si>
    <t>100% Cotton, Garment washed, Easy care. Button down collar, contrats buttons</t>
  </si>
  <si>
    <t>W67</t>
  </si>
  <si>
    <t xml:space="preserve">Ladies 3\4 Sleeve Garment Washed Oxford Shirt </t>
  </si>
  <si>
    <t>W68</t>
  </si>
  <si>
    <t xml:space="preserve">Ladies 3\4 Sleeve Stretch Shirt </t>
  </si>
  <si>
    <t>B01</t>
  </si>
  <si>
    <t>Mustang</t>
  </si>
  <si>
    <t>Unisex Fleece Hoodie without Zip</t>
  </si>
  <si>
    <t>Cotton rich 290gsm fabric, 80% cotton 20% polyester, Drawstring hood, Cotton rib knit on cuff &amp; waistband, Kangaroo pocket</t>
  </si>
  <si>
    <t>XS - 5XL</t>
  </si>
  <si>
    <t>B02</t>
  </si>
  <si>
    <t>Mens Detroit</t>
  </si>
  <si>
    <t>Mens Fleece Hoodie with Zip</t>
  </si>
  <si>
    <t xml:space="preserve">Cotton rich 290gsm fabric, 80% cotton 20% polyester, Drawstring hood, Cotton rib knit on cuff &amp; waistband, Side pockets </t>
  </si>
  <si>
    <t>B06</t>
  </si>
  <si>
    <t>Mens Sunset</t>
  </si>
  <si>
    <t>Urban Track Top</t>
  </si>
  <si>
    <t xml:space="preserve">100% tricot polyester, Stripe on cuff, hem &amp; inner collar, Raglan sleeve, Contrast piping runs length of sleeve, Deep side pockets  </t>
  </si>
  <si>
    <t>XS - 3XL</t>
  </si>
  <si>
    <t>B09</t>
  </si>
  <si>
    <t>Mens Randwick</t>
  </si>
  <si>
    <t>Mens Striped Rugby Jersey</t>
  </si>
  <si>
    <t xml:space="preserve">100% single jersey cotton, 280gsm fabric, Reinforced collar &amp; placket, Rubber buttons, Cotton ribbed cuff </t>
  </si>
  <si>
    <t>B10</t>
  </si>
  <si>
    <t>Ladies Randwick</t>
  </si>
  <si>
    <t>Ladies Striped Rugby Jersey</t>
  </si>
  <si>
    <t>B15</t>
  </si>
  <si>
    <t xml:space="preserve">Berkley </t>
  </si>
  <si>
    <t>Unisex Two Tone Fleece Hoodie without Zip</t>
  </si>
  <si>
    <t>Cotton rich 290gsm fabric, 80% cotton 20% polyester, Raglan Sleeve, Drawstring hood, Cotton rib knit on cuff &amp; waistband, Kangaroo pocket</t>
  </si>
  <si>
    <t>B24</t>
  </si>
  <si>
    <t xml:space="preserve">Ladies Sunset </t>
  </si>
  <si>
    <t xml:space="preserve">100% tricot polyester, Stripe on cuff, hem &amp; inner collar, Set-in sleeve, Contrast piping runs length of sleeve, Deep side pockets  </t>
  </si>
  <si>
    <t xml:space="preserve">S - XXL </t>
  </si>
  <si>
    <t>B28</t>
  </si>
  <si>
    <t xml:space="preserve">Grammar       </t>
  </si>
  <si>
    <t xml:space="preserve">Teens to Adults Unisex Rugby </t>
  </si>
  <si>
    <t>100% cotton single jersey, cotton drill collar with single placket, rubber buttons, 2x2 rib cuff</t>
  </si>
  <si>
    <t>XXS - 3XL</t>
  </si>
  <si>
    <t>B29</t>
  </si>
  <si>
    <t>Mens Jet</t>
  </si>
  <si>
    <t>Mens Track Top with Contrast panel &amp; piping</t>
  </si>
  <si>
    <t>310gsm 50% cotton 50% polyester, Contrast panel &amp; piping, SBS zips, Front slanted pockets with zips, Collar &amp; cuff ribbing in contrast colour</t>
  </si>
  <si>
    <t xml:space="preserve"> S - 3XL</t>
  </si>
  <si>
    <t>B30</t>
  </si>
  <si>
    <t>Ladies Jet</t>
  </si>
  <si>
    <t>S - XL</t>
  </si>
  <si>
    <t xml:space="preserve">A14 </t>
  </si>
  <si>
    <t>Billy - Denim Bib</t>
  </si>
  <si>
    <t>Original Denim Bib Apron with contrast straps</t>
  </si>
  <si>
    <t xml:space="preserve">100% cotton indigo denim. Cross over webbing ties. Re-inforced designer brass rivets. Waist pockets  </t>
  </si>
  <si>
    <t>16.95</t>
  </si>
  <si>
    <t>A15</t>
  </si>
  <si>
    <t>Charlie - Denim Waist</t>
  </si>
  <si>
    <t>Original Denim Waist Apron with contrast straps</t>
  </si>
  <si>
    <t xml:space="preserve">100% cotton indigo denim. Webbing ties. Re-inforced designer brass rivets. Waist pockets  </t>
  </si>
  <si>
    <t>14.95</t>
  </si>
  <si>
    <t>A16</t>
  </si>
  <si>
    <t>Brooklyn - Canvas Bib</t>
  </si>
  <si>
    <t xml:space="preserve">Canvas Bib Apron </t>
  </si>
  <si>
    <t xml:space="preserve">100% cotton canvas. Cross over webbing ties. Re-inforced designer brass rivets. Waist pockets  </t>
  </si>
  <si>
    <t>18.45</t>
  </si>
  <si>
    <t>A17</t>
  </si>
  <si>
    <t>Jimmy - Canvas Waist</t>
  </si>
  <si>
    <t>Canvas Waist Apron</t>
  </si>
  <si>
    <t xml:space="preserve">100% cotton canvas. Webbing ties. Re-inforced designer brass rivets. Waist pockets  </t>
  </si>
  <si>
    <t xml:space="preserve">A19 </t>
  </si>
  <si>
    <t>Byron</t>
  </si>
  <si>
    <t xml:space="preserve">Denim Bib Apron with detachable neck strap </t>
  </si>
  <si>
    <t xml:space="preserve">100% cotton indigo denim. 260gsm. PVC leather look neck strap. Webbing waist ties with re-inforced designer brass rivets. Waist pocket  </t>
  </si>
  <si>
    <t>A20</t>
  </si>
  <si>
    <t xml:space="preserve">Luca </t>
  </si>
  <si>
    <t xml:space="preserve">Canvas Bib Apron with detachable neck strap </t>
  </si>
  <si>
    <t xml:space="preserve">100% cotton canvas. 260gsm. PVC leather look neck strap. Webbing waist ties with re-inforced designer brass rivets. Waist pocket  </t>
  </si>
  <si>
    <t>A21</t>
  </si>
  <si>
    <t>Apron Neck Strap</t>
  </si>
  <si>
    <t>PVC 'leather look' neck strap</t>
  </si>
  <si>
    <t>Detachable PVC leather look strap with brass buckel. Match with A19 or A20 aprons</t>
  </si>
  <si>
    <t>3.50</t>
  </si>
  <si>
    <t>CH01</t>
  </si>
  <si>
    <t xml:space="preserve">Men's Chino </t>
  </si>
  <si>
    <t>Men's Modern Chino with stretch</t>
  </si>
  <si>
    <t>97% cotton 3% spandex, flat fronted, 4 pockets, constructed waist band, zip fly, contrast piping inner waist band</t>
  </si>
  <si>
    <t>23.95</t>
  </si>
  <si>
    <t>22.95</t>
  </si>
  <si>
    <t xml:space="preserve">CH02 </t>
  </si>
  <si>
    <t>Ladies Chino</t>
  </si>
  <si>
    <t>Ladies Modern Chino with stretch</t>
  </si>
  <si>
    <t>97% cotton 3% spandex, flat fronted, 2 front pockets, constructed waist band, zip fly, contrast piping inner waist band</t>
  </si>
  <si>
    <t>Brand</t>
  </si>
  <si>
    <t>White</t>
  </si>
  <si>
    <t xml:space="preserve"> Black</t>
  </si>
  <si>
    <t xml:space="preserve"> Pink</t>
  </si>
  <si>
    <t xml:space="preserve"> Red</t>
  </si>
  <si>
    <t xml:space="preserve"> Navy</t>
  </si>
  <si>
    <t xml:space="preserve"> Green</t>
  </si>
  <si>
    <t xml:space="preserve"> Chocolate</t>
  </si>
  <si>
    <t xml:space="preserve"> Military </t>
  </si>
  <si>
    <t>Black</t>
  </si>
  <si>
    <t xml:space="preserve"> White</t>
  </si>
  <si>
    <t xml:space="preserve"> Purple</t>
  </si>
  <si>
    <t xml:space="preserve"> Aqua</t>
  </si>
  <si>
    <t xml:space="preserve"> Sky</t>
  </si>
  <si>
    <t xml:space="preserve"> Grey Marle</t>
  </si>
  <si>
    <t xml:space="preserve"> Royal</t>
  </si>
  <si>
    <t xml:space="preserve"> Charcoal</t>
  </si>
  <si>
    <t xml:space="preserve"> Mid Blue</t>
  </si>
  <si>
    <t xml:space="preserve"> Taupe  </t>
  </si>
  <si>
    <t xml:space="preserve"> Taupe </t>
  </si>
  <si>
    <t xml:space="preserve"> Ink</t>
  </si>
  <si>
    <t xml:space="preserve"> Military</t>
  </si>
  <si>
    <t xml:space="preserve"> Sand</t>
  </si>
  <si>
    <t xml:space="preserve"> Gun Metal </t>
  </si>
  <si>
    <t>Sky</t>
  </si>
  <si>
    <t xml:space="preserve"> Grey</t>
  </si>
  <si>
    <t xml:space="preserve"> Stone</t>
  </si>
  <si>
    <t xml:space="preserve"> Mocha</t>
  </si>
  <si>
    <t xml:space="preserve"> White </t>
  </si>
  <si>
    <t>Black\White</t>
  </si>
  <si>
    <t xml:space="preserve"> Green\White</t>
  </si>
  <si>
    <t xml:space="preserve"> Sky\White</t>
  </si>
  <si>
    <t>Cherry\Red</t>
  </si>
  <si>
    <t xml:space="preserve"> Lime\Green</t>
  </si>
  <si>
    <t xml:space="preserve"> Smoke\Black</t>
  </si>
  <si>
    <t xml:space="preserve"> Khaki </t>
  </si>
  <si>
    <t xml:space="preserve"> Sand </t>
  </si>
  <si>
    <t xml:space="preserve"> Black\Black</t>
  </si>
  <si>
    <t xml:space="preserve"> Wine </t>
  </si>
  <si>
    <t xml:space="preserve"> Blue</t>
  </si>
  <si>
    <t xml:space="preserve"> Grape</t>
  </si>
  <si>
    <t>Blue</t>
  </si>
  <si>
    <t xml:space="preserve"> Grey </t>
  </si>
  <si>
    <t xml:space="preserve"> Sky Blue</t>
  </si>
  <si>
    <t xml:space="preserve"> Race Green</t>
  </si>
  <si>
    <t>Indigo Blue</t>
  </si>
  <si>
    <t xml:space="preserve"> Vintage Blue </t>
  </si>
  <si>
    <t>Navy\Black\White</t>
  </si>
  <si>
    <t xml:space="preserve"> Red\Black\White</t>
  </si>
  <si>
    <t xml:space="preserve"> Taupe\Black\White</t>
  </si>
  <si>
    <t xml:space="preserve"> Green\Black\White</t>
  </si>
  <si>
    <t xml:space="preserve"> Navy\Sky\White</t>
  </si>
  <si>
    <t>Graphite</t>
  </si>
  <si>
    <t>Grey Marle</t>
  </si>
  <si>
    <t xml:space="preserve"> Red </t>
  </si>
  <si>
    <t>Green/White</t>
  </si>
  <si>
    <t xml:space="preserve">  Navy/Sky</t>
  </si>
  <si>
    <t>Navy/White</t>
  </si>
  <si>
    <t xml:space="preserve"> Green/White</t>
  </si>
  <si>
    <t xml:space="preserve"> Navy/Sky</t>
  </si>
  <si>
    <t>White\Black</t>
  </si>
  <si>
    <t xml:space="preserve"> Navy\White</t>
  </si>
  <si>
    <t xml:space="preserve"> Navy\Gold</t>
  </si>
  <si>
    <t>Navy\Sky</t>
  </si>
  <si>
    <t xml:space="preserve"> Royal\White</t>
  </si>
  <si>
    <t xml:space="preserve"> Maoon\White</t>
  </si>
  <si>
    <t xml:space="preserve"> Navy\Red</t>
  </si>
  <si>
    <t>Indigo Denim</t>
  </si>
  <si>
    <t xml:space="preserve"> Vintage Denim</t>
  </si>
  <si>
    <t xml:space="preserve"> Indigo Denim\Chocolate</t>
  </si>
  <si>
    <t xml:space="preserve"> Sage Green</t>
  </si>
  <si>
    <t xml:space="preserve"> Walnut</t>
  </si>
  <si>
    <t xml:space="preserve">  Black\Chocolate</t>
  </si>
  <si>
    <t xml:space="preserve"> Chocolate\Denim</t>
  </si>
  <si>
    <t xml:space="preserve"> Navy\Denim</t>
  </si>
  <si>
    <t xml:space="preserve"> Sage Green\Black</t>
  </si>
  <si>
    <t xml:space="preserve"> Black\Chocolate</t>
  </si>
  <si>
    <t xml:space="preserve"> Black Denim</t>
  </si>
  <si>
    <t xml:space="preserve"> Vintage Grey</t>
  </si>
  <si>
    <t>Tan</t>
  </si>
  <si>
    <t xml:space="preserve">Black </t>
  </si>
  <si>
    <t xml:space="preserve">Natural </t>
  </si>
  <si>
    <t xml:space="preserve">Ladies Harley 3/4 Sleeve </t>
  </si>
  <si>
    <t xml:space="preserve">Idenitee </t>
  </si>
  <si>
    <t xml:space="preserve">Men's Dylan Long Sleeve </t>
  </si>
  <si>
    <t xml:space="preserve">Men's Dylan Short Sleeve </t>
  </si>
  <si>
    <t xml:space="preserve">Ladies Dylan Long Sleeve </t>
  </si>
  <si>
    <t xml:space="preserve">Ladies Dylan Short Sleeve </t>
  </si>
  <si>
    <t xml:space="preserve">Men's Hudson Long Sleeve </t>
  </si>
  <si>
    <t xml:space="preserve">Men's Hudson Short Sleeve </t>
  </si>
  <si>
    <t xml:space="preserve">Ladies Hudson Long Sleeve </t>
  </si>
  <si>
    <t xml:space="preserve">Ladies Hudson Short Sleeve </t>
  </si>
  <si>
    <t xml:space="preserve">Men's Baxter Long Sleeve </t>
  </si>
  <si>
    <t xml:space="preserve">Ladies Baxter Long Sleeve </t>
  </si>
  <si>
    <t xml:space="preserve">Men's Reuben Long Sleeve </t>
  </si>
  <si>
    <t xml:space="preserve">Ladies Reuben Long Sleeve </t>
  </si>
  <si>
    <t xml:space="preserve">Ladies Reuben 3\4 Sleeve </t>
  </si>
  <si>
    <t xml:space="preserve">Ladies Baxter 3\4 Sleeve </t>
  </si>
  <si>
    <t xml:space="preserve">      </t>
  </si>
  <si>
    <t xml:space="preserve">SIZE RANGE  </t>
  </si>
  <si>
    <t>6 - 22</t>
  </si>
  <si>
    <t>28 - 46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</si>
</sst>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</numFmts>
  <fonts count="3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64" fontId="2" fillId="0" borderId="0" xfId="0" applyNumberFormat="1" applyFont="1" applyBorder="1" applyAlignment="1">
      <alignment horizontal="left" vertical="top"/>
    </xf>
    <xf numFmtId="43" fontId="2" fillId="0" borderId="0" xfId="42" applyFont="1" applyFill="1" applyBorder="1" applyAlignment="1">
      <alignment horizontal="left" vertical="center"/>
    </xf>
    <xf numFmtId="17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165" fontId="36" fillId="33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zoomScalePageLayoutView="0" workbookViewId="0" topLeftCell="K56">
      <selection activeCell="W2" sqref="W2:AD94"/>
    </sheetView>
  </sheetViews>
  <sheetFormatPr defaultColWidth="9.140625" defaultRowHeight="12.75"/>
  <cols>
    <col min="1" max="1" width="6.00390625" style="7" bestFit="1" customWidth="1"/>
    <col min="2" max="2" width="17.00390625" style="7" customWidth="1"/>
    <col min="3" max="3" width="38.28125" style="7" bestFit="1" customWidth="1"/>
    <col min="4" max="6" width="38.28125" style="7" customWidth="1"/>
    <col min="7" max="7" width="59.421875" style="7" bestFit="1" customWidth="1"/>
    <col min="8" max="8" width="14.57421875" style="7" customWidth="1"/>
    <col min="9" max="9" width="20.28125" style="7" customWidth="1"/>
    <col min="10" max="10" width="178.140625" style="7" customWidth="1"/>
    <col min="11" max="11" width="12.00390625" style="7" bestFit="1" customWidth="1"/>
    <col min="12" max="12" width="7.00390625" style="7" bestFit="1" customWidth="1"/>
    <col min="13" max="13" width="15.7109375" style="7" bestFit="1" customWidth="1"/>
    <col min="14" max="14" width="12.00390625" style="7" bestFit="1" customWidth="1"/>
    <col min="15" max="15" width="7.00390625" style="7" bestFit="1" customWidth="1"/>
    <col min="16" max="16384" width="9.140625" style="7" customWidth="1"/>
  </cols>
  <sheetData>
    <row r="1" spans="1:15" ht="12.75">
      <c r="A1" s="5" t="s">
        <v>0</v>
      </c>
      <c r="B1" s="5" t="s">
        <v>365</v>
      </c>
      <c r="C1" s="5" t="s">
        <v>1</v>
      </c>
      <c r="D1" s="5"/>
      <c r="E1" s="5"/>
      <c r="F1" s="5"/>
      <c r="G1" s="5" t="s">
        <v>2</v>
      </c>
      <c r="H1" s="5"/>
      <c r="I1" s="5" t="s">
        <v>3</v>
      </c>
      <c r="J1" s="5"/>
      <c r="K1" s="6" t="s">
        <v>464</v>
      </c>
      <c r="L1" s="5" t="s">
        <v>5</v>
      </c>
      <c r="M1" s="6" t="s">
        <v>4</v>
      </c>
      <c r="N1" s="6"/>
      <c r="O1" s="5"/>
    </row>
    <row r="2" spans="1:30" ht="15">
      <c r="A2" s="1" t="s">
        <v>6</v>
      </c>
      <c r="B2" s="1" t="s">
        <v>448</v>
      </c>
      <c r="C2" s="1" t="s">
        <v>7</v>
      </c>
      <c r="D2" s="1" t="str">
        <f>CONCATENATE(B2,C2)</f>
        <v>Idenitee Mens Soho</v>
      </c>
      <c r="E2" s="1" t="str">
        <f>UPPER(D2)</f>
        <v>IDENITEE MENS SOHO</v>
      </c>
      <c r="F2" s="1" t="str">
        <f>LOWER(E2)</f>
        <v>idenitee mens soho</v>
      </c>
      <c r="G2" s="2" t="s">
        <v>8</v>
      </c>
      <c r="H2" s="2" t="s">
        <v>463</v>
      </c>
      <c r="I2" s="2" t="s">
        <v>9</v>
      </c>
      <c r="J2" s="1" t="str">
        <f>CONCATENATE(G2,H2,I2,H2,$K$1,K2)</f>
        <v>Mens Semi-Fitted Crew T-Shirt      100% combed cotton, 180gsm soft knit fabric, Crew neck with 1.5cm neck rib, Classic contemporary      SIZE RANGE  S - 3XL</v>
      </c>
      <c r="K2" s="2" t="s">
        <v>10</v>
      </c>
      <c r="L2" s="8">
        <v>5.95</v>
      </c>
      <c r="M2" s="2" t="s">
        <v>366</v>
      </c>
      <c r="N2" s="2" t="s">
        <v>367</v>
      </c>
      <c r="O2" s="8" t="s">
        <v>368</v>
      </c>
      <c r="P2" s="7" t="s">
        <v>369</v>
      </c>
      <c r="Q2" s="7" t="s">
        <v>370</v>
      </c>
      <c r="R2" s="7" t="s">
        <v>371</v>
      </c>
      <c r="S2" s="7" t="s">
        <v>372</v>
      </c>
      <c r="T2" s="7" t="s">
        <v>373</v>
      </c>
      <c r="W2" s="14">
        <f>($L2+5.55)*1.5</f>
        <v>17.25</v>
      </c>
      <c r="X2" s="14">
        <f>($L2+4.05)*1.45</f>
        <v>14.5</v>
      </c>
      <c r="Y2" s="14">
        <f>($L2+3.25)*1.45</f>
        <v>13.339999999999998</v>
      </c>
      <c r="Z2" s="14">
        <f>($L2+3.15)*1.4</f>
        <v>12.739999999999998</v>
      </c>
      <c r="AA2" s="14">
        <f>$L2*1.5</f>
        <v>8.925</v>
      </c>
      <c r="AB2" s="14">
        <f>$L2*1.45</f>
        <v>8.6275</v>
      </c>
      <c r="AC2" s="14">
        <f>$L2*1.4</f>
        <v>8.33</v>
      </c>
      <c r="AD2" s="14">
        <f>$L2*1.35</f>
        <v>8.0325</v>
      </c>
    </row>
    <row r="3" spans="1:30" ht="15">
      <c r="A3" s="1" t="s">
        <v>11</v>
      </c>
      <c r="B3" s="1" t="s">
        <v>448</v>
      </c>
      <c r="C3" s="1" t="s">
        <v>12</v>
      </c>
      <c r="D3" s="1" t="str">
        <f aca="true" t="shared" si="0" ref="D3:D66">CONCATENATE(B3,C3)</f>
        <v>Idenitee Ladies Soho</v>
      </c>
      <c r="E3" s="1" t="str">
        <f aca="true" t="shared" si="1" ref="E3:E66">UPPER(D3)</f>
        <v>IDENITEE LADIES SOHO</v>
      </c>
      <c r="F3" s="1" t="str">
        <f aca="true" t="shared" si="2" ref="F3:F66">LOWER(E3)</f>
        <v>idenitee ladies soho</v>
      </c>
      <c r="G3" s="2" t="s">
        <v>13</v>
      </c>
      <c r="H3" s="2" t="s">
        <v>463</v>
      </c>
      <c r="I3" s="2" t="s">
        <v>14</v>
      </c>
      <c r="J3" s="1" t="str">
        <f aca="true" t="shared" si="3" ref="J3:J66">CONCATENATE(G3,H3,I3,H3,$K$1,K3)</f>
        <v>Ladies Semi-Fitted Crew T-Shirt      100% combed cotton, 180gsm soft knit fabric, Crew neck with 1.5cm neck rib, Contour cut      SIZE RANGE  8 - 18</v>
      </c>
      <c r="K3" s="2" t="s">
        <v>15</v>
      </c>
      <c r="L3" s="8">
        <v>5.65</v>
      </c>
      <c r="M3" s="2" t="s">
        <v>366</v>
      </c>
      <c r="N3" s="2" t="s">
        <v>367</v>
      </c>
      <c r="O3" s="8" t="s">
        <v>368</v>
      </c>
      <c r="P3" s="7" t="s">
        <v>369</v>
      </c>
      <c r="Q3" s="7" t="s">
        <v>370</v>
      </c>
      <c r="R3" s="7" t="s">
        <v>371</v>
      </c>
      <c r="S3" s="7" t="s">
        <v>372</v>
      </c>
      <c r="T3" s="7" t="s">
        <v>373</v>
      </c>
      <c r="W3" s="14">
        <f aca="true" t="shared" si="4" ref="W3:W66">($L3+5.55)*1.5</f>
        <v>16.799999999999997</v>
      </c>
      <c r="X3" s="14">
        <f aca="true" t="shared" si="5" ref="X3:X66">($L3+4.05)*1.45</f>
        <v>14.064999999999998</v>
      </c>
      <c r="Y3" s="14">
        <f aca="true" t="shared" si="6" ref="Y3:Y66">($L3+3.25)*1.45</f>
        <v>12.905</v>
      </c>
      <c r="Z3" s="14">
        <f aca="true" t="shared" si="7" ref="Z3:Z66">($L3+3.15)*1.4</f>
        <v>12.32</v>
      </c>
      <c r="AA3" s="14">
        <f aca="true" t="shared" si="8" ref="AA3:AA66">$L3*1.5</f>
        <v>8.475000000000001</v>
      </c>
      <c r="AB3" s="14">
        <f aca="true" t="shared" si="9" ref="AB3:AB66">$L3*1.45</f>
        <v>8.1925</v>
      </c>
      <c r="AC3" s="14">
        <f aca="true" t="shared" si="10" ref="AC3:AC66">$L3*1.4</f>
        <v>7.91</v>
      </c>
      <c r="AD3" s="14">
        <f aca="true" t="shared" si="11" ref="AD3:AD66">$L3*1.35</f>
        <v>7.627500000000001</v>
      </c>
    </row>
    <row r="4" spans="1:30" ht="15">
      <c r="A4" s="1" t="s">
        <v>16</v>
      </c>
      <c r="B4" s="1" t="s">
        <v>448</v>
      </c>
      <c r="C4" s="1" t="s">
        <v>17</v>
      </c>
      <c r="D4" s="1" t="str">
        <f t="shared" si="0"/>
        <v>Idenitee Mens Cooper </v>
      </c>
      <c r="E4" s="1" t="str">
        <f t="shared" si="1"/>
        <v>IDENITEE MENS COOPER </v>
      </c>
      <c r="F4" s="1" t="str">
        <f t="shared" si="2"/>
        <v>idenitee mens cooper </v>
      </c>
      <c r="G4" s="2" t="s">
        <v>18</v>
      </c>
      <c r="H4" s="2" t="s">
        <v>463</v>
      </c>
      <c r="I4" s="2" t="s">
        <v>19</v>
      </c>
      <c r="J4" s="1" t="str">
        <f t="shared" si="3"/>
        <v>Mens Vintage Crew T-shirt      100% fine combed cotton, 150gms, Crewe neck with self binding tape to shoulder, 1.75cm neck rib with spandex, Twin stitched hems      SIZE RANGE  S-5XL</v>
      </c>
      <c r="K4" s="2" t="s">
        <v>20</v>
      </c>
      <c r="L4" s="8">
        <v>5.15</v>
      </c>
      <c r="M4" s="2" t="s">
        <v>374</v>
      </c>
      <c r="N4" s="2" t="s">
        <v>375</v>
      </c>
      <c r="O4" s="8" t="s">
        <v>369</v>
      </c>
      <c r="P4" s="7" t="s">
        <v>376</v>
      </c>
      <c r="Q4" s="7" t="s">
        <v>377</v>
      </c>
      <c r="W4" s="14">
        <f t="shared" si="4"/>
        <v>16.049999999999997</v>
      </c>
      <c r="X4" s="14">
        <f t="shared" si="5"/>
        <v>13.339999999999998</v>
      </c>
      <c r="Y4" s="14">
        <f t="shared" si="6"/>
        <v>12.18</v>
      </c>
      <c r="Z4" s="14">
        <f t="shared" si="7"/>
        <v>11.620000000000001</v>
      </c>
      <c r="AA4" s="14">
        <f t="shared" si="8"/>
        <v>7.7250000000000005</v>
      </c>
      <c r="AB4" s="14">
        <f t="shared" si="9"/>
        <v>7.4675</v>
      </c>
      <c r="AC4" s="14">
        <f t="shared" si="10"/>
        <v>7.21</v>
      </c>
      <c r="AD4" s="14">
        <f t="shared" si="11"/>
        <v>6.952500000000001</v>
      </c>
    </row>
    <row r="5" spans="1:30" ht="15">
      <c r="A5" s="1" t="s">
        <v>21</v>
      </c>
      <c r="B5" s="1" t="s">
        <v>448</v>
      </c>
      <c r="C5" s="1" t="s">
        <v>22</v>
      </c>
      <c r="D5" s="1" t="str">
        <f t="shared" si="0"/>
        <v>Idenitee Ladies Cooper </v>
      </c>
      <c r="E5" s="1" t="str">
        <f t="shared" si="1"/>
        <v>IDENITEE LADIES COOPER </v>
      </c>
      <c r="F5" s="1" t="str">
        <f t="shared" si="2"/>
        <v>idenitee ladies cooper </v>
      </c>
      <c r="G5" s="2" t="s">
        <v>23</v>
      </c>
      <c r="H5" s="2" t="s">
        <v>463</v>
      </c>
      <c r="I5" s="2" t="s">
        <v>24</v>
      </c>
      <c r="J5" s="1" t="str">
        <f t="shared" si="3"/>
        <v>Ladies Vintage Low Cut Crew T-shirt      100% fine combed cotton, 150gms, Crewe neck with self binding tape, Capped sleeve, 1.5cm neck rib with spandex, Twin stitched hems      SIZE RANGE  8 - 20</v>
      </c>
      <c r="K5" s="2" t="s">
        <v>25</v>
      </c>
      <c r="L5" s="8">
        <v>4.85</v>
      </c>
      <c r="M5" s="2" t="s">
        <v>374</v>
      </c>
      <c r="N5" s="2" t="s">
        <v>375</v>
      </c>
      <c r="O5" s="8" t="s">
        <v>369</v>
      </c>
      <c r="P5" s="7" t="s">
        <v>376</v>
      </c>
      <c r="Q5" s="7" t="s">
        <v>377</v>
      </c>
      <c r="W5" s="14">
        <f t="shared" si="4"/>
        <v>15.599999999999998</v>
      </c>
      <c r="X5" s="14">
        <f t="shared" si="5"/>
        <v>12.904999999999998</v>
      </c>
      <c r="Y5" s="14">
        <f t="shared" si="6"/>
        <v>11.745</v>
      </c>
      <c r="Z5" s="14">
        <f t="shared" si="7"/>
        <v>11.2</v>
      </c>
      <c r="AA5" s="14">
        <f t="shared" si="8"/>
        <v>7.2749999999999995</v>
      </c>
      <c r="AB5" s="14">
        <f t="shared" si="9"/>
        <v>7.032499999999999</v>
      </c>
      <c r="AC5" s="14">
        <f t="shared" si="10"/>
        <v>6.789999999999999</v>
      </c>
      <c r="AD5" s="14">
        <f t="shared" si="11"/>
        <v>6.5475</v>
      </c>
    </row>
    <row r="6" spans="1:30" ht="15">
      <c r="A6" s="1" t="s">
        <v>26</v>
      </c>
      <c r="B6" s="1" t="s">
        <v>448</v>
      </c>
      <c r="C6" s="1" t="s">
        <v>27</v>
      </c>
      <c r="D6" s="1" t="str">
        <f t="shared" si="0"/>
        <v>Idenitee Mens Venice</v>
      </c>
      <c r="E6" s="1" t="str">
        <f t="shared" si="1"/>
        <v>IDENITEE MENS VENICE</v>
      </c>
      <c r="F6" s="1" t="str">
        <f t="shared" si="2"/>
        <v>idenitee mens venice</v>
      </c>
      <c r="G6" s="2" t="s">
        <v>28</v>
      </c>
      <c r="H6" s="2" t="s">
        <v>463</v>
      </c>
      <c r="I6" s="2" t="s">
        <v>29</v>
      </c>
      <c r="J6" s="1" t="str">
        <f t="shared" si="3"/>
        <v>Mens Slim Cut Polo Shirt      Cotton rich pique knit, 80% cotton 20% polyester, 205gsm fabric weight, Knitted sleeve bands &amp; collar, Placket with 2 pearl buttons, Side splits, Designer slim cut      SIZE RANGE  S - 3XL</v>
      </c>
      <c r="K6" s="2" t="s">
        <v>10</v>
      </c>
      <c r="L6" s="8">
        <v>11.45</v>
      </c>
      <c r="M6" s="2" t="s">
        <v>366</v>
      </c>
      <c r="N6" s="2" t="s">
        <v>367</v>
      </c>
      <c r="O6" s="8" t="s">
        <v>370</v>
      </c>
      <c r="P6" s="7" t="s">
        <v>378</v>
      </c>
      <c r="Q6" s="7" t="s">
        <v>379</v>
      </c>
      <c r="W6" s="14">
        <f t="shared" si="4"/>
        <v>25.5</v>
      </c>
      <c r="X6" s="14">
        <f t="shared" si="5"/>
        <v>22.474999999999998</v>
      </c>
      <c r="Y6" s="14">
        <f t="shared" si="6"/>
        <v>21.314999999999998</v>
      </c>
      <c r="Z6" s="14">
        <f t="shared" si="7"/>
        <v>20.439999999999998</v>
      </c>
      <c r="AA6" s="14">
        <f t="shared" si="8"/>
        <v>17.174999999999997</v>
      </c>
      <c r="AB6" s="14">
        <f t="shared" si="9"/>
        <v>16.6025</v>
      </c>
      <c r="AC6" s="14">
        <f t="shared" si="10"/>
        <v>16.029999999999998</v>
      </c>
      <c r="AD6" s="14">
        <f t="shared" si="11"/>
        <v>15.4575</v>
      </c>
    </row>
    <row r="7" spans="1:30" ht="15">
      <c r="A7" s="1" t="s">
        <v>30</v>
      </c>
      <c r="B7" s="1" t="s">
        <v>448</v>
      </c>
      <c r="C7" s="1" t="s">
        <v>31</v>
      </c>
      <c r="D7" s="1" t="str">
        <f t="shared" si="0"/>
        <v>Idenitee Ladies Venice</v>
      </c>
      <c r="E7" s="1" t="str">
        <f t="shared" si="1"/>
        <v>IDENITEE LADIES VENICE</v>
      </c>
      <c r="F7" s="1" t="str">
        <f t="shared" si="2"/>
        <v>idenitee ladies venice</v>
      </c>
      <c r="G7" s="2" t="s">
        <v>32</v>
      </c>
      <c r="H7" s="2" t="s">
        <v>463</v>
      </c>
      <c r="I7" s="2" t="s">
        <v>33</v>
      </c>
      <c r="J7" s="1" t="str">
        <f t="shared" si="3"/>
        <v>Ladies Slim Cut Polo Shirt      Cotton rich pique knit, 80% cotton 20% polyester, 205gsm fabric weight, Knitted sleeve bands &amp; collar, Placket with 2 pearl buttons, Side splits, Designer contour cut      SIZE RANGE  8 - 18</v>
      </c>
      <c r="K7" s="2" t="s">
        <v>15</v>
      </c>
      <c r="L7" s="8">
        <v>10.95</v>
      </c>
      <c r="M7" s="2" t="s">
        <v>366</v>
      </c>
      <c r="N7" s="2" t="s">
        <v>367</v>
      </c>
      <c r="O7" s="8" t="s">
        <v>370</v>
      </c>
      <c r="P7" s="7" t="s">
        <v>378</v>
      </c>
      <c r="Q7" s="7" t="s">
        <v>379</v>
      </c>
      <c r="W7" s="14">
        <f t="shared" si="4"/>
        <v>24.75</v>
      </c>
      <c r="X7" s="14">
        <f t="shared" si="5"/>
        <v>21.75</v>
      </c>
      <c r="Y7" s="14">
        <f t="shared" si="6"/>
        <v>20.59</v>
      </c>
      <c r="Z7" s="14">
        <f t="shared" si="7"/>
        <v>19.74</v>
      </c>
      <c r="AA7" s="14">
        <f t="shared" si="8"/>
        <v>16.424999999999997</v>
      </c>
      <c r="AB7" s="14">
        <f t="shared" si="9"/>
        <v>15.877499999999998</v>
      </c>
      <c r="AC7" s="14">
        <f t="shared" si="10"/>
        <v>15.329999999999998</v>
      </c>
      <c r="AD7" s="14">
        <f t="shared" si="11"/>
        <v>14.7825</v>
      </c>
    </row>
    <row r="8" spans="1:30" ht="15">
      <c r="A8" s="1" t="s">
        <v>34</v>
      </c>
      <c r="B8" s="1" t="s">
        <v>448</v>
      </c>
      <c r="C8" s="1" t="s">
        <v>35</v>
      </c>
      <c r="D8" s="1" t="str">
        <f t="shared" si="0"/>
        <v>Idenitee Mens Rodeo Long Sleeve</v>
      </c>
      <c r="E8" s="1" t="str">
        <f t="shared" si="1"/>
        <v>IDENITEE MENS RODEO LONG SLEEVE</v>
      </c>
      <c r="F8" s="1" t="str">
        <f t="shared" si="2"/>
        <v>idenitee mens rodeo long sleeve</v>
      </c>
      <c r="G8" s="2" t="s">
        <v>36</v>
      </c>
      <c r="H8" s="2" t="s">
        <v>463</v>
      </c>
      <c r="I8" s="2" t="s">
        <v>37</v>
      </c>
      <c r="J8" s="1" t="str">
        <f t="shared" si="3"/>
        <v>Mens Long Sleeve Business Shirt      Cotton rich, 60% cotton 40% polyester, Buttons dyed to match, Gradual curved hem, Single pocket, Dress up or down      SIZE RANGE  S - 7XL</v>
      </c>
      <c r="K8" s="2" t="s">
        <v>38</v>
      </c>
      <c r="L8" s="9">
        <v>16.95</v>
      </c>
      <c r="M8" s="2" t="s">
        <v>374</v>
      </c>
      <c r="N8" s="2" t="s">
        <v>368</v>
      </c>
      <c r="O8" s="9" t="s">
        <v>375</v>
      </c>
      <c r="P8" s="7" t="s">
        <v>380</v>
      </c>
      <c r="Q8" s="7" t="s">
        <v>370</v>
      </c>
      <c r="R8" s="7" t="s">
        <v>381</v>
      </c>
      <c r="S8" s="7" t="s">
        <v>382</v>
      </c>
      <c r="T8" s="7" t="s">
        <v>383</v>
      </c>
      <c r="W8" s="14">
        <f t="shared" si="4"/>
        <v>33.75</v>
      </c>
      <c r="X8" s="14">
        <f t="shared" si="5"/>
        <v>30.45</v>
      </c>
      <c r="Y8" s="14">
        <f t="shared" si="6"/>
        <v>29.29</v>
      </c>
      <c r="Z8" s="14">
        <f t="shared" si="7"/>
        <v>28.139999999999993</v>
      </c>
      <c r="AA8" s="14">
        <f t="shared" si="8"/>
        <v>25.424999999999997</v>
      </c>
      <c r="AB8" s="14">
        <f t="shared" si="9"/>
        <v>24.577499999999997</v>
      </c>
      <c r="AC8" s="14">
        <f t="shared" si="10"/>
        <v>23.729999999999997</v>
      </c>
      <c r="AD8" s="14">
        <f t="shared" si="11"/>
        <v>22.8825</v>
      </c>
    </row>
    <row r="9" spans="1:30" ht="15">
      <c r="A9" s="1" t="s">
        <v>39</v>
      </c>
      <c r="B9" s="1" t="s">
        <v>448</v>
      </c>
      <c r="C9" s="1" t="s">
        <v>40</v>
      </c>
      <c r="D9" s="1" t="str">
        <f t="shared" si="0"/>
        <v>Idenitee Mens Rodeo Short Sleeve</v>
      </c>
      <c r="E9" s="1" t="str">
        <f t="shared" si="1"/>
        <v>IDENITEE MENS RODEO SHORT SLEEVE</v>
      </c>
      <c r="F9" s="1" t="str">
        <f t="shared" si="2"/>
        <v>idenitee mens rodeo short sleeve</v>
      </c>
      <c r="G9" s="2" t="s">
        <v>41</v>
      </c>
      <c r="H9" s="2" t="s">
        <v>463</v>
      </c>
      <c r="I9" s="2" t="s">
        <v>42</v>
      </c>
      <c r="J9" s="1" t="str">
        <f t="shared" si="3"/>
        <v>Mens Short Sleeve Business Shirt      Cotton rich, 60% cotton 40% polyester, Buttons dyed to match, Gradual curved hem, Single pocket, Classic Cut      SIZE RANGE  S - 5XL</v>
      </c>
      <c r="K9" s="2" t="s">
        <v>43</v>
      </c>
      <c r="L9" s="9">
        <v>16.45</v>
      </c>
      <c r="M9" s="2" t="s">
        <v>374</v>
      </c>
      <c r="N9" s="2" t="s">
        <v>368</v>
      </c>
      <c r="O9" s="9" t="s">
        <v>375</v>
      </c>
      <c r="P9" s="7" t="s">
        <v>380</v>
      </c>
      <c r="Q9" s="7" t="s">
        <v>370</v>
      </c>
      <c r="R9" s="7" t="s">
        <v>381</v>
      </c>
      <c r="S9" s="7" t="s">
        <v>382</v>
      </c>
      <c r="T9" s="7" t="s">
        <v>383</v>
      </c>
      <c r="W9" s="14">
        <f t="shared" si="4"/>
        <v>33</v>
      </c>
      <c r="X9" s="14">
        <f t="shared" si="5"/>
        <v>29.724999999999998</v>
      </c>
      <c r="Y9" s="14">
        <f t="shared" si="6"/>
        <v>28.564999999999998</v>
      </c>
      <c r="Z9" s="14">
        <f t="shared" si="7"/>
        <v>27.439999999999994</v>
      </c>
      <c r="AA9" s="14">
        <f t="shared" si="8"/>
        <v>24.674999999999997</v>
      </c>
      <c r="AB9" s="14">
        <f t="shared" si="9"/>
        <v>23.8525</v>
      </c>
      <c r="AC9" s="14">
        <f t="shared" si="10"/>
        <v>23.029999999999998</v>
      </c>
      <c r="AD9" s="14">
        <f t="shared" si="11"/>
        <v>22.2075</v>
      </c>
    </row>
    <row r="10" spans="1:30" ht="15">
      <c r="A10" s="1" t="s">
        <v>44</v>
      </c>
      <c r="B10" s="1" t="s">
        <v>448</v>
      </c>
      <c r="C10" s="1" t="s">
        <v>45</v>
      </c>
      <c r="D10" s="1" t="str">
        <f t="shared" si="0"/>
        <v>Idenitee Ladies Rodeo 3/4 Sleeve</v>
      </c>
      <c r="E10" s="1" t="str">
        <f t="shared" si="1"/>
        <v>IDENITEE LADIES RODEO 3/4 SLEEVE</v>
      </c>
      <c r="F10" s="1" t="str">
        <f t="shared" si="2"/>
        <v>idenitee ladies rodeo 3/4 sleeve</v>
      </c>
      <c r="G10" s="2" t="s">
        <v>46</v>
      </c>
      <c r="H10" s="2" t="s">
        <v>463</v>
      </c>
      <c r="I10" s="2" t="s">
        <v>47</v>
      </c>
      <c r="J10" s="1" t="str">
        <f t="shared" si="3"/>
        <v>Ladies 3/4 Sleeve Spandex Business Shirt      Cotton rich, 34% polyester 62% cotton 4% spandex, Open V-Neckline, Buttons dyed to match, Classic styling      SIZE RANGE  8 - 26</v>
      </c>
      <c r="K10" s="2" t="s">
        <v>48</v>
      </c>
      <c r="L10" s="9">
        <v>19.45</v>
      </c>
      <c r="M10" s="2" t="s">
        <v>374</v>
      </c>
      <c r="N10" s="2" t="s">
        <v>368</v>
      </c>
      <c r="O10" s="9" t="s">
        <v>375</v>
      </c>
      <c r="P10" s="7" t="s">
        <v>380</v>
      </c>
      <c r="Q10" s="7" t="s">
        <v>370</v>
      </c>
      <c r="R10" s="7" t="s">
        <v>381</v>
      </c>
      <c r="S10" s="7" t="s">
        <v>382</v>
      </c>
      <c r="T10" s="7" t="s">
        <v>384</v>
      </c>
      <c r="W10" s="14">
        <f t="shared" si="4"/>
        <v>37.5</v>
      </c>
      <c r="X10" s="14">
        <f t="shared" si="5"/>
        <v>34.074999999999996</v>
      </c>
      <c r="Y10" s="14">
        <f t="shared" si="6"/>
        <v>32.915</v>
      </c>
      <c r="Z10" s="14">
        <f t="shared" si="7"/>
        <v>31.639999999999993</v>
      </c>
      <c r="AA10" s="14">
        <f t="shared" si="8"/>
        <v>29.174999999999997</v>
      </c>
      <c r="AB10" s="14">
        <f t="shared" si="9"/>
        <v>28.202499999999997</v>
      </c>
      <c r="AC10" s="14">
        <f t="shared" si="10"/>
        <v>27.229999999999997</v>
      </c>
      <c r="AD10" s="14">
        <f t="shared" si="11"/>
        <v>26.2575</v>
      </c>
    </row>
    <row r="11" spans="1:30" ht="15">
      <c r="A11" s="1" t="s">
        <v>49</v>
      </c>
      <c r="B11" s="1" t="s">
        <v>448</v>
      </c>
      <c r="C11" s="1" t="s">
        <v>50</v>
      </c>
      <c r="D11" s="1" t="str">
        <f t="shared" si="0"/>
        <v>Idenitee Ladies Rodeo Short Sleeve</v>
      </c>
      <c r="E11" s="1" t="str">
        <f t="shared" si="1"/>
        <v>IDENITEE LADIES RODEO SHORT SLEEVE</v>
      </c>
      <c r="F11" s="1" t="str">
        <f t="shared" si="2"/>
        <v>idenitee ladies rodeo short sleeve</v>
      </c>
      <c r="G11" s="2" t="s">
        <v>51</v>
      </c>
      <c r="H11" s="2" t="s">
        <v>463</v>
      </c>
      <c r="I11" s="2" t="s">
        <v>52</v>
      </c>
      <c r="J11" s="1" t="str">
        <f t="shared" si="3"/>
        <v>Ladies Short Sleeve Spandex Business Shirt      Cotton rich, 34% polyester 62% cotton 4% spandex, Open V-Neckline, Buttons dyed to match, Corporate classic      SIZE RANGE  8 - 26</v>
      </c>
      <c r="K11" s="2" t="s">
        <v>48</v>
      </c>
      <c r="L11" s="9">
        <v>18.45</v>
      </c>
      <c r="M11" s="2" t="s">
        <v>374</v>
      </c>
      <c r="N11" s="2" t="s">
        <v>368</v>
      </c>
      <c r="O11" s="9" t="s">
        <v>375</v>
      </c>
      <c r="P11" s="7" t="s">
        <v>380</v>
      </c>
      <c r="Q11" s="7" t="s">
        <v>370</v>
      </c>
      <c r="R11" s="7" t="s">
        <v>381</v>
      </c>
      <c r="S11" s="7" t="s">
        <v>382</v>
      </c>
      <c r="T11" s="7" t="s">
        <v>383</v>
      </c>
      <c r="W11" s="14">
        <f t="shared" si="4"/>
        <v>36</v>
      </c>
      <c r="X11" s="14">
        <f t="shared" si="5"/>
        <v>32.625</v>
      </c>
      <c r="Y11" s="14">
        <f t="shared" si="6"/>
        <v>31.464999999999996</v>
      </c>
      <c r="Z11" s="14">
        <f t="shared" si="7"/>
        <v>30.239999999999995</v>
      </c>
      <c r="AA11" s="14">
        <f t="shared" si="8"/>
        <v>27.674999999999997</v>
      </c>
      <c r="AB11" s="14">
        <f t="shared" si="9"/>
        <v>26.752499999999998</v>
      </c>
      <c r="AC11" s="14">
        <f t="shared" si="10"/>
        <v>25.83</v>
      </c>
      <c r="AD11" s="14">
        <f t="shared" si="11"/>
        <v>24.907500000000002</v>
      </c>
    </row>
    <row r="12" spans="1:30" ht="15">
      <c r="A12" s="1" t="s">
        <v>53</v>
      </c>
      <c r="B12" s="1" t="s">
        <v>448</v>
      </c>
      <c r="C12" s="1" t="s">
        <v>54</v>
      </c>
      <c r="D12" s="1" t="str">
        <f t="shared" si="0"/>
        <v>Idenitee Mens Harley Long Sleeve</v>
      </c>
      <c r="E12" s="1" t="str">
        <f t="shared" si="1"/>
        <v>IDENITEE MENS HARLEY LONG SLEEVE</v>
      </c>
      <c r="F12" s="1" t="str">
        <f t="shared" si="2"/>
        <v>idenitee mens harley long sleeve</v>
      </c>
      <c r="G12" s="1" t="s">
        <v>55</v>
      </c>
      <c r="H12" s="2" t="s">
        <v>463</v>
      </c>
      <c r="I12" s="1" t="s">
        <v>56</v>
      </c>
      <c r="J12" s="1" t="str">
        <f t="shared" si="3"/>
        <v>Mens Long Sleeve Ultra Cool Shirt with Twin Pockets &amp; Sleeve Pocket      60% cotton 40% polyester, Peach finish, Slightly fitted, Curved hem front &amp; back, Subtle seam &amp; stitch detail, Right sleeve pocket      SIZE RANGE  S - 7XL</v>
      </c>
      <c r="K12" s="2" t="s">
        <v>38</v>
      </c>
      <c r="L12" s="9">
        <v>19.45</v>
      </c>
      <c r="M12" s="2" t="s">
        <v>374</v>
      </c>
      <c r="N12" s="2" t="s">
        <v>375</v>
      </c>
      <c r="O12" s="9" t="s">
        <v>385</v>
      </c>
      <c r="P12" s="7" t="s">
        <v>386</v>
      </c>
      <c r="Q12" s="7" t="s">
        <v>387</v>
      </c>
      <c r="R12" s="7" t="s">
        <v>369</v>
      </c>
      <c r="S12" s="7" t="s">
        <v>388</v>
      </c>
      <c r="W12" s="14">
        <f t="shared" si="4"/>
        <v>37.5</v>
      </c>
      <c r="X12" s="14">
        <f t="shared" si="5"/>
        <v>34.074999999999996</v>
      </c>
      <c r="Y12" s="14">
        <f t="shared" si="6"/>
        <v>32.915</v>
      </c>
      <c r="Z12" s="14">
        <f t="shared" si="7"/>
        <v>31.639999999999993</v>
      </c>
      <c r="AA12" s="14">
        <f t="shared" si="8"/>
        <v>29.174999999999997</v>
      </c>
      <c r="AB12" s="14">
        <f t="shared" si="9"/>
        <v>28.202499999999997</v>
      </c>
      <c r="AC12" s="14">
        <f t="shared" si="10"/>
        <v>27.229999999999997</v>
      </c>
      <c r="AD12" s="14">
        <f t="shared" si="11"/>
        <v>26.2575</v>
      </c>
    </row>
    <row r="13" spans="1:30" ht="15">
      <c r="A13" s="1" t="s">
        <v>57</v>
      </c>
      <c r="B13" s="1" t="s">
        <v>448</v>
      </c>
      <c r="C13" s="1" t="s">
        <v>58</v>
      </c>
      <c r="D13" s="1" t="str">
        <f t="shared" si="0"/>
        <v>Idenitee Mens Harley Short Sleeve</v>
      </c>
      <c r="E13" s="1" t="str">
        <f t="shared" si="1"/>
        <v>IDENITEE MENS HARLEY SHORT SLEEVE</v>
      </c>
      <c r="F13" s="1" t="str">
        <f t="shared" si="2"/>
        <v>idenitee mens harley short sleeve</v>
      </c>
      <c r="G13" s="1" t="s">
        <v>59</v>
      </c>
      <c r="H13" s="2" t="s">
        <v>463</v>
      </c>
      <c r="I13" s="1" t="s">
        <v>60</v>
      </c>
      <c r="J13" s="1" t="str">
        <f t="shared" si="3"/>
        <v>Mens Short Sleeve Ultra Cool Shirt with Twin Pockets      60% cotton 40% polyester, Peach finish, Slightly fitted, Curved hem front &amp; back, Subtle seam &amp; stitch detail, Placket edge sleeve      SIZE RANGE  S - 5XL</v>
      </c>
      <c r="K13" s="2" t="s">
        <v>43</v>
      </c>
      <c r="L13" s="9">
        <v>18.45</v>
      </c>
      <c r="M13" s="2" t="s">
        <v>374</v>
      </c>
      <c r="N13" s="2" t="s">
        <v>375</v>
      </c>
      <c r="O13" s="9" t="s">
        <v>385</v>
      </c>
      <c r="P13" s="7" t="s">
        <v>386</v>
      </c>
      <c r="Q13" s="7" t="s">
        <v>387</v>
      </c>
      <c r="R13" s="7" t="s">
        <v>369</v>
      </c>
      <c r="S13" s="7" t="s">
        <v>388</v>
      </c>
      <c r="W13" s="14">
        <f t="shared" si="4"/>
        <v>36</v>
      </c>
      <c r="X13" s="14">
        <f t="shared" si="5"/>
        <v>32.625</v>
      </c>
      <c r="Y13" s="14">
        <f t="shared" si="6"/>
        <v>31.464999999999996</v>
      </c>
      <c r="Z13" s="14">
        <f t="shared" si="7"/>
        <v>30.239999999999995</v>
      </c>
      <c r="AA13" s="14">
        <f t="shared" si="8"/>
        <v>27.674999999999997</v>
      </c>
      <c r="AB13" s="14">
        <f t="shared" si="9"/>
        <v>26.752499999999998</v>
      </c>
      <c r="AC13" s="14">
        <f t="shared" si="10"/>
        <v>25.83</v>
      </c>
      <c r="AD13" s="14">
        <f t="shared" si="11"/>
        <v>24.907500000000002</v>
      </c>
    </row>
    <row r="14" spans="1:30" ht="15">
      <c r="A14" s="1" t="s">
        <v>61</v>
      </c>
      <c r="B14" s="1" t="s">
        <v>448</v>
      </c>
      <c r="C14" s="1" t="s">
        <v>62</v>
      </c>
      <c r="D14" s="1" t="str">
        <f t="shared" si="0"/>
        <v>Idenitee Ladies Harley Short Sleeve</v>
      </c>
      <c r="E14" s="1" t="str">
        <f t="shared" si="1"/>
        <v>IDENITEE LADIES HARLEY SHORT SLEEVE</v>
      </c>
      <c r="F14" s="1" t="str">
        <f t="shared" si="2"/>
        <v>idenitee ladies harley short sleeve</v>
      </c>
      <c r="G14" s="1" t="s">
        <v>63</v>
      </c>
      <c r="H14" s="2" t="s">
        <v>463</v>
      </c>
      <c r="I14" s="1" t="s">
        <v>64</v>
      </c>
      <c r="J14" s="1" t="str">
        <f t="shared" si="3"/>
        <v>Ladies Short Sleeve Ultra Cool Shirt with Twin Pockets      60% cotton 40% polyester, Peach finish, Slightly fitted, Curved hem front &amp; back, Side splits, Placket edge sleeve      SIZE RANGE  8 - 26</v>
      </c>
      <c r="K14" s="2" t="s">
        <v>48</v>
      </c>
      <c r="L14" s="9">
        <v>18.45</v>
      </c>
      <c r="M14" s="2" t="s">
        <v>374</v>
      </c>
      <c r="N14" s="2" t="s">
        <v>375</v>
      </c>
      <c r="O14" s="9" t="s">
        <v>385</v>
      </c>
      <c r="P14" s="7" t="s">
        <v>386</v>
      </c>
      <c r="Q14" s="7" t="s">
        <v>387</v>
      </c>
      <c r="R14" s="7" t="s">
        <v>369</v>
      </c>
      <c r="S14" s="7" t="s">
        <v>388</v>
      </c>
      <c r="W14" s="14">
        <f t="shared" si="4"/>
        <v>36</v>
      </c>
      <c r="X14" s="14">
        <f t="shared" si="5"/>
        <v>32.625</v>
      </c>
      <c r="Y14" s="14">
        <f t="shared" si="6"/>
        <v>31.464999999999996</v>
      </c>
      <c r="Z14" s="14">
        <f t="shared" si="7"/>
        <v>30.239999999999995</v>
      </c>
      <c r="AA14" s="14">
        <f t="shared" si="8"/>
        <v>27.674999999999997</v>
      </c>
      <c r="AB14" s="14">
        <f t="shared" si="9"/>
        <v>26.752499999999998</v>
      </c>
      <c r="AC14" s="14">
        <f t="shared" si="10"/>
        <v>25.83</v>
      </c>
      <c r="AD14" s="14">
        <f t="shared" si="11"/>
        <v>24.907500000000002</v>
      </c>
    </row>
    <row r="15" spans="1:30" ht="15">
      <c r="A15" s="1" t="s">
        <v>65</v>
      </c>
      <c r="B15" s="1" t="s">
        <v>448</v>
      </c>
      <c r="C15" s="1" t="s">
        <v>66</v>
      </c>
      <c r="D15" s="1" t="str">
        <f t="shared" si="0"/>
        <v>Idenitee Mens Trafalgar</v>
      </c>
      <c r="E15" s="1" t="str">
        <f t="shared" si="1"/>
        <v>IDENITEE MENS TRAFALGAR</v>
      </c>
      <c r="F15" s="1" t="str">
        <f t="shared" si="2"/>
        <v>idenitee mens trafalgar</v>
      </c>
      <c r="G15" s="1" t="s">
        <v>67</v>
      </c>
      <c r="H15" s="2" t="s">
        <v>463</v>
      </c>
      <c r="I15" s="1" t="s">
        <v>68</v>
      </c>
      <c r="J15" s="1" t="str">
        <f t="shared" si="3"/>
        <v>Mens Poly Cotton Oxford Weave Dress Shirt      65% polyester 35% cotton, Yarn dyed fabric, Traditional collar, cuff &amp; single pocket, Pearl finish buttons      SIZE RANGE  S - 3XL</v>
      </c>
      <c r="K15" s="2" t="s">
        <v>10</v>
      </c>
      <c r="L15" s="9">
        <v>18.45</v>
      </c>
      <c r="M15" s="2" t="s">
        <v>389</v>
      </c>
      <c r="N15" s="2" t="s">
        <v>380</v>
      </c>
      <c r="O15" s="9" t="s">
        <v>390</v>
      </c>
      <c r="P15" s="7" t="s">
        <v>368</v>
      </c>
      <c r="Q15" s="7" t="s">
        <v>375</v>
      </c>
      <c r="W15" s="14">
        <f t="shared" si="4"/>
        <v>36</v>
      </c>
      <c r="X15" s="14">
        <f t="shared" si="5"/>
        <v>32.625</v>
      </c>
      <c r="Y15" s="14">
        <f t="shared" si="6"/>
        <v>31.464999999999996</v>
      </c>
      <c r="Z15" s="14">
        <f t="shared" si="7"/>
        <v>30.239999999999995</v>
      </c>
      <c r="AA15" s="14">
        <f t="shared" si="8"/>
        <v>27.674999999999997</v>
      </c>
      <c r="AB15" s="14">
        <f t="shared" si="9"/>
        <v>26.752499999999998</v>
      </c>
      <c r="AC15" s="14">
        <f t="shared" si="10"/>
        <v>25.83</v>
      </c>
      <c r="AD15" s="14">
        <f t="shared" si="11"/>
        <v>24.907500000000002</v>
      </c>
    </row>
    <row r="16" spans="1:30" ht="15">
      <c r="A16" s="1" t="s">
        <v>69</v>
      </c>
      <c r="B16" s="1" t="s">
        <v>448</v>
      </c>
      <c r="C16" s="1" t="s">
        <v>70</v>
      </c>
      <c r="D16" s="1" t="str">
        <f t="shared" si="0"/>
        <v>Idenitee Ladies Trafalgar</v>
      </c>
      <c r="E16" s="1" t="str">
        <f t="shared" si="1"/>
        <v>IDENITEE LADIES TRAFALGAR</v>
      </c>
      <c r="F16" s="1" t="str">
        <f t="shared" si="2"/>
        <v>idenitee ladies trafalgar</v>
      </c>
      <c r="G16" s="1" t="s">
        <v>71</v>
      </c>
      <c r="H16" s="2" t="s">
        <v>463</v>
      </c>
      <c r="I16" s="1" t="s">
        <v>72</v>
      </c>
      <c r="J16" s="1" t="str">
        <f t="shared" si="3"/>
        <v>Ladies Poly Cotton Oxford Weave Dress Shirt      65% polyester 35% cotton, Yarn dyed fabric, Traditional collar &amp; cuff, Buttons dyed to match      SIZE RANGE  8 - 18</v>
      </c>
      <c r="K16" s="2" t="s">
        <v>15</v>
      </c>
      <c r="L16" s="9">
        <v>17.45</v>
      </c>
      <c r="M16" s="2" t="s">
        <v>389</v>
      </c>
      <c r="N16" s="2" t="s">
        <v>380</v>
      </c>
      <c r="O16" s="9" t="s">
        <v>390</v>
      </c>
      <c r="P16" s="7" t="s">
        <v>368</v>
      </c>
      <c r="Q16" s="7" t="s">
        <v>375</v>
      </c>
      <c r="W16" s="14">
        <f t="shared" si="4"/>
        <v>34.5</v>
      </c>
      <c r="X16" s="14">
        <f t="shared" si="5"/>
        <v>31.175</v>
      </c>
      <c r="Y16" s="14">
        <f t="shared" si="6"/>
        <v>30.014999999999997</v>
      </c>
      <c r="Z16" s="14">
        <f t="shared" si="7"/>
        <v>28.839999999999996</v>
      </c>
      <c r="AA16" s="14">
        <f t="shared" si="8"/>
        <v>26.174999999999997</v>
      </c>
      <c r="AB16" s="14">
        <f t="shared" si="9"/>
        <v>25.3025</v>
      </c>
      <c r="AC16" s="14">
        <f t="shared" si="10"/>
        <v>24.429999999999996</v>
      </c>
      <c r="AD16" s="14">
        <f t="shared" si="11"/>
        <v>23.5575</v>
      </c>
    </row>
    <row r="17" spans="1:30" ht="15">
      <c r="A17" s="1" t="s">
        <v>73</v>
      </c>
      <c r="B17" s="1" t="s">
        <v>448</v>
      </c>
      <c r="C17" s="1" t="s">
        <v>74</v>
      </c>
      <c r="D17" s="1" t="str">
        <f t="shared" si="0"/>
        <v>Idenitee Mens Fifth Avenue</v>
      </c>
      <c r="E17" s="1" t="str">
        <f t="shared" si="1"/>
        <v>IDENITEE MENS FIFTH AVENUE</v>
      </c>
      <c r="F17" s="1" t="str">
        <f t="shared" si="2"/>
        <v>idenitee mens fifth avenue</v>
      </c>
      <c r="G17" s="1" t="s">
        <v>75</v>
      </c>
      <c r="H17" s="2" t="s">
        <v>463</v>
      </c>
      <c r="I17" s="1" t="s">
        <v>76</v>
      </c>
      <c r="J17" s="1" t="str">
        <f t="shared" si="3"/>
        <v>Mens Poly Cotton Pinstripe Shirt      65% polyester 35% cotton, Yarn dyed fabric, Traditional collar &amp; cuff, Single pocket, Buttons dyed to match      SIZE RANGE  S - 5XL</v>
      </c>
      <c r="K17" s="2" t="s">
        <v>43</v>
      </c>
      <c r="L17" s="9">
        <v>17.95</v>
      </c>
      <c r="M17" s="2" t="s">
        <v>374</v>
      </c>
      <c r="N17" s="2" t="s">
        <v>375</v>
      </c>
      <c r="O17" s="9" t="s">
        <v>372</v>
      </c>
      <c r="W17" s="14">
        <f t="shared" si="4"/>
        <v>35.25</v>
      </c>
      <c r="X17" s="14">
        <f t="shared" si="5"/>
        <v>31.9</v>
      </c>
      <c r="Y17" s="14">
        <f t="shared" si="6"/>
        <v>30.74</v>
      </c>
      <c r="Z17" s="14">
        <f t="shared" si="7"/>
        <v>29.539999999999996</v>
      </c>
      <c r="AA17" s="14">
        <f t="shared" si="8"/>
        <v>26.924999999999997</v>
      </c>
      <c r="AB17" s="14">
        <f t="shared" si="9"/>
        <v>26.0275</v>
      </c>
      <c r="AC17" s="14">
        <f t="shared" si="10"/>
        <v>25.13</v>
      </c>
      <c r="AD17" s="14">
        <f t="shared" si="11"/>
        <v>24.2325</v>
      </c>
    </row>
    <row r="18" spans="1:30" ht="15">
      <c r="A18" s="1" t="s">
        <v>77</v>
      </c>
      <c r="B18" s="1" t="s">
        <v>448</v>
      </c>
      <c r="C18" s="1" t="s">
        <v>78</v>
      </c>
      <c r="D18" s="1" t="str">
        <f t="shared" si="0"/>
        <v>Idenitee Ladies Fifth Avenue</v>
      </c>
      <c r="E18" s="1" t="str">
        <f t="shared" si="1"/>
        <v>IDENITEE LADIES FIFTH AVENUE</v>
      </c>
      <c r="F18" s="1" t="str">
        <f t="shared" si="2"/>
        <v>idenitee ladies fifth avenue</v>
      </c>
      <c r="G18" s="1" t="s">
        <v>79</v>
      </c>
      <c r="H18" s="2" t="s">
        <v>463</v>
      </c>
      <c r="I18" s="1" t="s">
        <v>80</v>
      </c>
      <c r="J18" s="1" t="str">
        <f t="shared" si="3"/>
        <v>Ladies Poly Cotton Pinstripe Shirt with Stretch      34% polyester 62% cotton 4% spandex, Yarn dyed fabric, Open V-Neckline with slim placket finish, Buttons dyed to match      SIZE RANGE  8 - 26</v>
      </c>
      <c r="K18" s="2" t="s">
        <v>48</v>
      </c>
      <c r="L18" s="9">
        <v>19.95</v>
      </c>
      <c r="M18" s="2" t="s">
        <v>374</v>
      </c>
      <c r="N18" s="2" t="s">
        <v>375</v>
      </c>
      <c r="O18" s="9" t="s">
        <v>372</v>
      </c>
      <c r="W18" s="14">
        <f t="shared" si="4"/>
        <v>38.25</v>
      </c>
      <c r="X18" s="14">
        <f t="shared" si="5"/>
        <v>34.8</v>
      </c>
      <c r="Y18" s="14">
        <f t="shared" si="6"/>
        <v>33.64</v>
      </c>
      <c r="Z18" s="14">
        <f t="shared" si="7"/>
        <v>32.339999999999996</v>
      </c>
      <c r="AA18" s="14">
        <f t="shared" si="8"/>
        <v>29.924999999999997</v>
      </c>
      <c r="AB18" s="14">
        <f t="shared" si="9"/>
        <v>28.9275</v>
      </c>
      <c r="AC18" s="14">
        <f t="shared" si="10"/>
        <v>27.929999999999996</v>
      </c>
      <c r="AD18" s="14">
        <f t="shared" si="11"/>
        <v>26.9325</v>
      </c>
    </row>
    <row r="19" spans="1:30" ht="15">
      <c r="A19" s="1" t="s">
        <v>81</v>
      </c>
      <c r="B19" s="1" t="s">
        <v>448</v>
      </c>
      <c r="C19" s="1" t="s">
        <v>82</v>
      </c>
      <c r="D19" s="1" t="str">
        <f t="shared" si="0"/>
        <v>Idenitee Mens Aston Long Sleeve </v>
      </c>
      <c r="E19" s="1" t="str">
        <f t="shared" si="1"/>
        <v>IDENITEE MENS ASTON LONG SLEEVE </v>
      </c>
      <c r="F19" s="1" t="str">
        <f t="shared" si="2"/>
        <v>idenitee mens aston long sleeve </v>
      </c>
      <c r="G19" s="1" t="s">
        <v>83</v>
      </c>
      <c r="H19" s="2" t="s">
        <v>463</v>
      </c>
      <c r="I19" s="1" t="s">
        <v>84</v>
      </c>
      <c r="J19" s="1" t="str">
        <f t="shared" si="3"/>
        <v>Mens Long Sleeve Shirt with Pockets, Panels &amp; Stitch Detail      60% cotton 40% polyester, Peach finish, Seam &amp; stitch detail on Panels, Collar &amp; Placket, Roll-Tab-Sleeve, Gentle curve hem, Buttons to match      SIZE RANGE  S - 7XL</v>
      </c>
      <c r="K19" s="2" t="s">
        <v>38</v>
      </c>
      <c r="L19" s="9">
        <v>19.45</v>
      </c>
      <c r="M19" s="2" t="s">
        <v>374</v>
      </c>
      <c r="N19" s="2" t="s">
        <v>372</v>
      </c>
      <c r="O19" s="9" t="s">
        <v>391</v>
      </c>
      <c r="P19" s="7" t="s">
        <v>392</v>
      </c>
      <c r="Q19" s="7" t="s">
        <v>375</v>
      </c>
      <c r="W19" s="14">
        <f t="shared" si="4"/>
        <v>37.5</v>
      </c>
      <c r="X19" s="14">
        <f t="shared" si="5"/>
        <v>34.074999999999996</v>
      </c>
      <c r="Y19" s="14">
        <f t="shared" si="6"/>
        <v>32.915</v>
      </c>
      <c r="Z19" s="14">
        <f t="shared" si="7"/>
        <v>31.639999999999993</v>
      </c>
      <c r="AA19" s="14">
        <f t="shared" si="8"/>
        <v>29.174999999999997</v>
      </c>
      <c r="AB19" s="14">
        <f t="shared" si="9"/>
        <v>28.202499999999997</v>
      </c>
      <c r="AC19" s="14">
        <f t="shared" si="10"/>
        <v>27.229999999999997</v>
      </c>
      <c r="AD19" s="14">
        <f t="shared" si="11"/>
        <v>26.2575</v>
      </c>
    </row>
    <row r="20" spans="1:30" ht="15">
      <c r="A20" s="1" t="s">
        <v>85</v>
      </c>
      <c r="B20" s="1" t="s">
        <v>448</v>
      </c>
      <c r="C20" s="1" t="s">
        <v>86</v>
      </c>
      <c r="D20" s="1" t="str">
        <f t="shared" si="0"/>
        <v>Idenitee Mens Aston Short Sleeve </v>
      </c>
      <c r="E20" s="1" t="str">
        <f t="shared" si="1"/>
        <v>IDENITEE MENS ASTON SHORT SLEEVE </v>
      </c>
      <c r="F20" s="1" t="str">
        <f t="shared" si="2"/>
        <v>idenitee mens aston short sleeve </v>
      </c>
      <c r="G20" s="1" t="s">
        <v>87</v>
      </c>
      <c r="H20" s="2" t="s">
        <v>463</v>
      </c>
      <c r="I20" s="1" t="s">
        <v>88</v>
      </c>
      <c r="J20" s="1" t="str">
        <f t="shared" si="3"/>
        <v>Mens Short Sleeve Shirt with Pockets, Panels &amp; Stitch Detail      60% cotton 40% polyester, Peach finish, Seam &amp; stitch detail on Panels, Collar &amp; Placket,  Gentle curve hem, Buttons to match      SIZE RANGE  S - 5XL</v>
      </c>
      <c r="K20" s="2" t="s">
        <v>43</v>
      </c>
      <c r="L20" s="9">
        <v>18.45</v>
      </c>
      <c r="M20" s="2" t="s">
        <v>374</v>
      </c>
      <c r="N20" s="2" t="s">
        <v>372</v>
      </c>
      <c r="O20" s="9" t="s">
        <v>391</v>
      </c>
      <c r="P20" s="7" t="s">
        <v>392</v>
      </c>
      <c r="Q20" s="7" t="s">
        <v>393</v>
      </c>
      <c r="W20" s="14">
        <f t="shared" si="4"/>
        <v>36</v>
      </c>
      <c r="X20" s="14">
        <f t="shared" si="5"/>
        <v>32.625</v>
      </c>
      <c r="Y20" s="14">
        <f t="shared" si="6"/>
        <v>31.464999999999996</v>
      </c>
      <c r="Z20" s="14">
        <f t="shared" si="7"/>
        <v>30.239999999999995</v>
      </c>
      <c r="AA20" s="14">
        <f t="shared" si="8"/>
        <v>27.674999999999997</v>
      </c>
      <c r="AB20" s="14">
        <f t="shared" si="9"/>
        <v>26.752499999999998</v>
      </c>
      <c r="AC20" s="14">
        <f t="shared" si="10"/>
        <v>25.83</v>
      </c>
      <c r="AD20" s="14">
        <f t="shared" si="11"/>
        <v>24.907500000000002</v>
      </c>
    </row>
    <row r="21" spans="1:30" ht="15">
      <c r="A21" s="1" t="s">
        <v>89</v>
      </c>
      <c r="B21" s="1" t="s">
        <v>448</v>
      </c>
      <c r="C21" s="1" t="s">
        <v>90</v>
      </c>
      <c r="D21" s="1" t="str">
        <f t="shared" si="0"/>
        <v>Idenitee Ladies Aston Long Sleeve</v>
      </c>
      <c r="E21" s="1" t="str">
        <f t="shared" si="1"/>
        <v>IDENITEE LADIES ASTON LONG SLEEVE</v>
      </c>
      <c r="F21" s="1" t="str">
        <f t="shared" si="2"/>
        <v>idenitee ladies aston long sleeve</v>
      </c>
      <c r="G21" s="1" t="s">
        <v>91</v>
      </c>
      <c r="H21" s="2" t="s">
        <v>463</v>
      </c>
      <c r="I21" s="1" t="s">
        <v>92</v>
      </c>
      <c r="J21" s="1" t="str">
        <f t="shared" si="3"/>
        <v>Ladies Long Sleeve Shirt with Contour Panels &amp; Stitch Detail      60% cotton 40% polyester, Peach finish, Seam &amp; stitch detail on Panels, Collar &amp; Placket, Genle curve hem, Buttons to match      SIZE RANGE  8 - 26</v>
      </c>
      <c r="K21" s="2" t="s">
        <v>48</v>
      </c>
      <c r="L21" s="9">
        <v>19.45</v>
      </c>
      <c r="M21" s="2" t="s">
        <v>374</v>
      </c>
      <c r="N21" s="2" t="s">
        <v>372</v>
      </c>
      <c r="O21" s="9" t="s">
        <v>391</v>
      </c>
      <c r="P21" s="7" t="s">
        <v>392</v>
      </c>
      <c r="Q21" s="7" t="s">
        <v>393</v>
      </c>
      <c r="W21" s="14">
        <f t="shared" si="4"/>
        <v>37.5</v>
      </c>
      <c r="X21" s="14">
        <f t="shared" si="5"/>
        <v>34.074999999999996</v>
      </c>
      <c r="Y21" s="14">
        <f t="shared" si="6"/>
        <v>32.915</v>
      </c>
      <c r="Z21" s="14">
        <f t="shared" si="7"/>
        <v>31.639999999999993</v>
      </c>
      <c r="AA21" s="14">
        <f t="shared" si="8"/>
        <v>29.174999999999997</v>
      </c>
      <c r="AB21" s="14">
        <f t="shared" si="9"/>
        <v>28.202499999999997</v>
      </c>
      <c r="AC21" s="14">
        <f t="shared" si="10"/>
        <v>27.229999999999997</v>
      </c>
      <c r="AD21" s="14">
        <f t="shared" si="11"/>
        <v>26.2575</v>
      </c>
    </row>
    <row r="22" spans="1:30" ht="15">
      <c r="A22" s="1" t="s">
        <v>93</v>
      </c>
      <c r="B22" s="1" t="s">
        <v>448</v>
      </c>
      <c r="C22" s="1" t="s">
        <v>94</v>
      </c>
      <c r="D22" s="1" t="str">
        <f t="shared" si="0"/>
        <v>Idenitee Ladies Aston Short Sleeve </v>
      </c>
      <c r="E22" s="1" t="str">
        <f t="shared" si="1"/>
        <v>IDENITEE LADIES ASTON SHORT SLEEVE </v>
      </c>
      <c r="F22" s="1" t="str">
        <f t="shared" si="2"/>
        <v>idenitee ladies aston short sleeve </v>
      </c>
      <c r="G22" s="1" t="s">
        <v>95</v>
      </c>
      <c r="H22" s="2" t="s">
        <v>463</v>
      </c>
      <c r="I22" s="1" t="s">
        <v>92</v>
      </c>
      <c r="J22" s="1" t="str">
        <f t="shared" si="3"/>
        <v>Ladies Short Sleeve Shirt with Contour Panels &amp; Stitch Detail      60% cotton 40% polyester, Peach finish, Seam &amp; stitch detail on Panels, Collar &amp; Placket, Genle curve hem, Buttons to match      SIZE RANGE  8 - 26</v>
      </c>
      <c r="K22" s="2" t="s">
        <v>48</v>
      </c>
      <c r="L22" s="9">
        <v>18.45</v>
      </c>
      <c r="M22" s="2" t="s">
        <v>374</v>
      </c>
      <c r="N22" s="2" t="s">
        <v>372</v>
      </c>
      <c r="O22" s="9" t="s">
        <v>391</v>
      </c>
      <c r="P22" s="7" t="s">
        <v>392</v>
      </c>
      <c r="Q22" s="7" t="s">
        <v>393</v>
      </c>
      <c r="W22" s="14">
        <f t="shared" si="4"/>
        <v>36</v>
      </c>
      <c r="X22" s="14">
        <f t="shared" si="5"/>
        <v>32.625</v>
      </c>
      <c r="Y22" s="14">
        <f t="shared" si="6"/>
        <v>31.464999999999996</v>
      </c>
      <c r="Z22" s="14">
        <f t="shared" si="7"/>
        <v>30.239999999999995</v>
      </c>
      <c r="AA22" s="14">
        <f t="shared" si="8"/>
        <v>27.674999999999997</v>
      </c>
      <c r="AB22" s="14">
        <f t="shared" si="9"/>
        <v>26.752499999999998</v>
      </c>
      <c r="AC22" s="14">
        <f t="shared" si="10"/>
        <v>25.83</v>
      </c>
      <c r="AD22" s="14">
        <f t="shared" si="11"/>
        <v>24.907500000000002</v>
      </c>
    </row>
    <row r="23" spans="1:30" ht="15">
      <c r="A23" s="1" t="s">
        <v>96</v>
      </c>
      <c r="B23" s="1" t="s">
        <v>448</v>
      </c>
      <c r="C23" s="1" t="s">
        <v>97</v>
      </c>
      <c r="D23" s="1" t="str">
        <f t="shared" si="0"/>
        <v>Idenitee Mens Vancouver </v>
      </c>
      <c r="E23" s="1" t="str">
        <f t="shared" si="1"/>
        <v>IDENITEE MENS VANCOUVER </v>
      </c>
      <c r="F23" s="1" t="str">
        <f t="shared" si="2"/>
        <v>idenitee mens vancouver </v>
      </c>
      <c r="G23" s="1" t="s">
        <v>98</v>
      </c>
      <c r="H23" s="2" t="s">
        <v>463</v>
      </c>
      <c r="I23" s="1" t="s">
        <v>99</v>
      </c>
      <c r="J23" s="1" t="str">
        <f t="shared" si="3"/>
        <v>Mens Long Sleeve 1x1 Stripe Shirt      60% Cotton 40% polyester, Yarn dyed fabric, European collar &amp; cuff, Front &amp; back contour panel for superior fit, Single pocket, Pearl buttons      SIZE RANGE  S - 5XL</v>
      </c>
      <c r="K23" s="2" t="s">
        <v>43</v>
      </c>
      <c r="L23" s="9">
        <v>18.45</v>
      </c>
      <c r="M23" s="2" t="s">
        <v>394</v>
      </c>
      <c r="N23" s="2" t="s">
        <v>395</v>
      </c>
      <c r="O23" s="9" t="s">
        <v>396</v>
      </c>
      <c r="W23" s="14">
        <f t="shared" si="4"/>
        <v>36</v>
      </c>
      <c r="X23" s="14">
        <f t="shared" si="5"/>
        <v>32.625</v>
      </c>
      <c r="Y23" s="14">
        <f t="shared" si="6"/>
        <v>31.464999999999996</v>
      </c>
      <c r="Z23" s="14">
        <f t="shared" si="7"/>
        <v>30.239999999999995</v>
      </c>
      <c r="AA23" s="14">
        <f t="shared" si="8"/>
        <v>27.674999999999997</v>
      </c>
      <c r="AB23" s="14">
        <f t="shared" si="9"/>
        <v>26.752499999999998</v>
      </c>
      <c r="AC23" s="14">
        <f t="shared" si="10"/>
        <v>25.83</v>
      </c>
      <c r="AD23" s="14">
        <f t="shared" si="11"/>
        <v>24.907500000000002</v>
      </c>
    </row>
    <row r="24" spans="1:30" ht="15">
      <c r="A24" s="1" t="s">
        <v>100</v>
      </c>
      <c r="B24" s="1" t="s">
        <v>448</v>
      </c>
      <c r="C24" s="1" t="s">
        <v>101</v>
      </c>
      <c r="D24" s="1" t="str">
        <f t="shared" si="0"/>
        <v>Idenitee Ladies Vancouver </v>
      </c>
      <c r="E24" s="1" t="str">
        <f t="shared" si="1"/>
        <v>IDENITEE LADIES VANCOUVER </v>
      </c>
      <c r="F24" s="1" t="str">
        <f t="shared" si="2"/>
        <v>idenitee ladies vancouver </v>
      </c>
      <c r="G24" s="1" t="s">
        <v>102</v>
      </c>
      <c r="H24" s="2" t="s">
        <v>463</v>
      </c>
      <c r="I24" s="1" t="s">
        <v>99</v>
      </c>
      <c r="J24" s="1" t="str">
        <f t="shared" si="3"/>
        <v>Ladies Long Sleeve 1x1 Stripe Shirt      60% Cotton 40% polyester, Yarn dyed fabric, European collar &amp; cuff, Front &amp; back contour panel for superior fit, Single pocket, Pearl buttons      SIZE RANGE  8 - 22</v>
      </c>
      <c r="K24" s="2" t="s">
        <v>103</v>
      </c>
      <c r="L24" s="9">
        <v>17.45</v>
      </c>
      <c r="M24" s="2" t="s">
        <v>394</v>
      </c>
      <c r="N24" s="2" t="s">
        <v>395</v>
      </c>
      <c r="O24" s="9" t="s">
        <v>396</v>
      </c>
      <c r="W24" s="14">
        <f t="shared" si="4"/>
        <v>34.5</v>
      </c>
      <c r="X24" s="14">
        <f t="shared" si="5"/>
        <v>31.175</v>
      </c>
      <c r="Y24" s="14">
        <f t="shared" si="6"/>
        <v>30.014999999999997</v>
      </c>
      <c r="Z24" s="14">
        <f t="shared" si="7"/>
        <v>28.839999999999996</v>
      </c>
      <c r="AA24" s="14">
        <f t="shared" si="8"/>
        <v>26.174999999999997</v>
      </c>
      <c r="AB24" s="14">
        <f t="shared" si="9"/>
        <v>25.3025</v>
      </c>
      <c r="AC24" s="14">
        <f t="shared" si="10"/>
        <v>24.429999999999996</v>
      </c>
      <c r="AD24" s="14">
        <f t="shared" si="11"/>
        <v>23.5575</v>
      </c>
    </row>
    <row r="25" spans="1:30" ht="15">
      <c r="A25" s="1" t="s">
        <v>104</v>
      </c>
      <c r="B25" s="1" t="s">
        <v>448</v>
      </c>
      <c r="C25" s="1" t="s">
        <v>447</v>
      </c>
      <c r="D25" s="1" t="str">
        <f t="shared" si="0"/>
        <v>Idenitee Ladies Harley 3/4 Sleeve </v>
      </c>
      <c r="E25" s="1" t="str">
        <f t="shared" si="1"/>
        <v>IDENITEE LADIES HARLEY 3/4 SLEEVE </v>
      </c>
      <c r="F25" s="1" t="str">
        <f t="shared" si="2"/>
        <v>idenitee ladies harley 3/4 sleeve </v>
      </c>
      <c r="G25" s="1" t="s">
        <v>105</v>
      </c>
      <c r="H25" s="2" t="s">
        <v>463</v>
      </c>
      <c r="I25" s="1" t="s">
        <v>106</v>
      </c>
      <c r="J25" s="1" t="str">
        <f t="shared" si="3"/>
        <v>Ladies 3/4 Sleeve Ultra Cool Shirt with Twin Pockets      60% cotton 40% polyester, Peach finish, Slightly fitted, Twin pockets on chest, Curved hem front &amp; back, Side splits      SIZE RANGE  8 - 26</v>
      </c>
      <c r="K25" s="2" t="s">
        <v>48</v>
      </c>
      <c r="L25" s="9">
        <v>18.45</v>
      </c>
      <c r="M25" s="2" t="s">
        <v>374</v>
      </c>
      <c r="N25" s="2" t="s">
        <v>375</v>
      </c>
      <c r="O25" s="9" t="s">
        <v>385</v>
      </c>
      <c r="P25" s="7" t="s">
        <v>386</v>
      </c>
      <c r="Q25" s="7" t="s">
        <v>387</v>
      </c>
      <c r="R25" s="7" t="s">
        <v>369</v>
      </c>
      <c r="S25" s="7" t="s">
        <v>388</v>
      </c>
      <c r="W25" s="14">
        <f t="shared" si="4"/>
        <v>36</v>
      </c>
      <c r="X25" s="14">
        <f t="shared" si="5"/>
        <v>32.625</v>
      </c>
      <c r="Y25" s="14">
        <f t="shared" si="6"/>
        <v>31.464999999999996</v>
      </c>
      <c r="Z25" s="14">
        <f t="shared" si="7"/>
        <v>30.239999999999995</v>
      </c>
      <c r="AA25" s="14">
        <f t="shared" si="8"/>
        <v>27.674999999999997</v>
      </c>
      <c r="AB25" s="14">
        <f t="shared" si="9"/>
        <v>26.752499999999998</v>
      </c>
      <c r="AC25" s="14">
        <f t="shared" si="10"/>
        <v>25.83</v>
      </c>
      <c r="AD25" s="14">
        <f t="shared" si="11"/>
        <v>24.907500000000002</v>
      </c>
    </row>
    <row r="26" spans="1:30" ht="15">
      <c r="A26" s="1" t="s">
        <v>107</v>
      </c>
      <c r="B26" s="1" t="s">
        <v>448</v>
      </c>
      <c r="C26" s="1" t="s">
        <v>108</v>
      </c>
      <c r="D26" s="1" t="str">
        <f t="shared" si="0"/>
        <v>Idenitee Mens Havana</v>
      </c>
      <c r="E26" s="1" t="str">
        <f t="shared" si="1"/>
        <v>IDENITEE MENS HAVANA</v>
      </c>
      <c r="F26" s="1" t="str">
        <f t="shared" si="2"/>
        <v>idenitee mens havana</v>
      </c>
      <c r="G26" s="1" t="s">
        <v>109</v>
      </c>
      <c r="H26" s="2" t="s">
        <v>463</v>
      </c>
      <c r="I26" s="1" t="s">
        <v>110</v>
      </c>
      <c r="J26" s="1" t="str">
        <f t="shared" si="3"/>
        <v>Mens Short Sleeve Mini Check Shirt with Epaulette      60% cotton 40% polyester, Mini Check, Contrast trim details to match, Stitched down eppaulette, Placket sleeve cuff, Gentle curve hem       SIZE RANGE  S - 5XL</v>
      </c>
      <c r="K26" s="2" t="s">
        <v>43</v>
      </c>
      <c r="L26" s="9">
        <v>18.45</v>
      </c>
      <c r="M26" s="2" t="s">
        <v>397</v>
      </c>
      <c r="N26" s="2" t="s">
        <v>398</v>
      </c>
      <c r="O26" s="9" t="s">
        <v>399</v>
      </c>
      <c r="W26" s="14">
        <f t="shared" si="4"/>
        <v>36</v>
      </c>
      <c r="X26" s="14">
        <f t="shared" si="5"/>
        <v>32.625</v>
      </c>
      <c r="Y26" s="14">
        <f t="shared" si="6"/>
        <v>31.464999999999996</v>
      </c>
      <c r="Z26" s="14">
        <f t="shared" si="7"/>
        <v>30.239999999999995</v>
      </c>
      <c r="AA26" s="14">
        <f t="shared" si="8"/>
        <v>27.674999999999997</v>
      </c>
      <c r="AB26" s="14">
        <f t="shared" si="9"/>
        <v>26.752499999999998</v>
      </c>
      <c r="AC26" s="14">
        <f t="shared" si="10"/>
        <v>25.83</v>
      </c>
      <c r="AD26" s="14">
        <f t="shared" si="11"/>
        <v>24.907500000000002</v>
      </c>
    </row>
    <row r="27" spans="1:30" ht="15">
      <c r="A27" s="1" t="s">
        <v>111</v>
      </c>
      <c r="B27" s="1" t="s">
        <v>448</v>
      </c>
      <c r="C27" s="1" t="s">
        <v>112</v>
      </c>
      <c r="D27" s="1" t="str">
        <f t="shared" si="0"/>
        <v>Idenitee Ladies Havana </v>
      </c>
      <c r="E27" s="1" t="str">
        <f t="shared" si="1"/>
        <v>IDENITEE LADIES HAVANA </v>
      </c>
      <c r="F27" s="1" t="str">
        <f t="shared" si="2"/>
        <v>idenitee ladies havana </v>
      </c>
      <c r="G27" s="1" t="s">
        <v>113</v>
      </c>
      <c r="H27" s="2" t="s">
        <v>463</v>
      </c>
      <c r="I27" s="1" t="s">
        <v>110</v>
      </c>
      <c r="J27" s="1" t="str">
        <f t="shared" si="3"/>
        <v>Ladies Short Sleeve Mini Check Shirt with Epaulette      60% cotton 40% polyester, Mini Check, Contrast trim details to match, Stitched down eppaulette, Placket sleeve cuff, Gentle curve hem       SIZE RANGE  8 - 22</v>
      </c>
      <c r="K27" s="2" t="s">
        <v>103</v>
      </c>
      <c r="L27" s="9">
        <v>18.45</v>
      </c>
      <c r="M27" s="2" t="s">
        <v>397</v>
      </c>
      <c r="N27" s="2" t="s">
        <v>398</v>
      </c>
      <c r="O27" s="9" t="s">
        <v>399</v>
      </c>
      <c r="W27" s="14">
        <f t="shared" si="4"/>
        <v>36</v>
      </c>
      <c r="X27" s="14">
        <f t="shared" si="5"/>
        <v>32.625</v>
      </c>
      <c r="Y27" s="14">
        <f t="shared" si="6"/>
        <v>31.464999999999996</v>
      </c>
      <c r="Z27" s="14">
        <f t="shared" si="7"/>
        <v>30.239999999999995</v>
      </c>
      <c r="AA27" s="14">
        <f t="shared" si="8"/>
        <v>27.674999999999997</v>
      </c>
      <c r="AB27" s="14">
        <f t="shared" si="9"/>
        <v>26.752499999999998</v>
      </c>
      <c r="AC27" s="14">
        <f t="shared" si="10"/>
        <v>25.83</v>
      </c>
      <c r="AD27" s="14">
        <f t="shared" si="11"/>
        <v>24.907500000000002</v>
      </c>
    </row>
    <row r="28" spans="1:30" ht="15">
      <c r="A28" s="1" t="s">
        <v>114</v>
      </c>
      <c r="B28" s="1" t="s">
        <v>448</v>
      </c>
      <c r="C28" s="1" t="s">
        <v>115</v>
      </c>
      <c r="D28" s="1" t="str">
        <f t="shared" si="0"/>
        <v>Idenitee Mens Vegas</v>
      </c>
      <c r="E28" s="1" t="str">
        <f t="shared" si="1"/>
        <v>IDENITEE MENS VEGAS</v>
      </c>
      <c r="F28" s="1" t="str">
        <f t="shared" si="2"/>
        <v>idenitee mens vegas</v>
      </c>
      <c r="G28" s="1" t="s">
        <v>116</v>
      </c>
      <c r="H28" s="2" t="s">
        <v>463</v>
      </c>
      <c r="I28" s="1" t="s">
        <v>117</v>
      </c>
      <c r="J28" s="1" t="str">
        <f t="shared" si="3"/>
        <v>Mens Long Sleeve Stretch Shirt with Self Trim       34% polyester 62% cotton 4% spandex, Yarn dyed fabric, Self trim detail on collar, placket &amp; cuffs, Satin ribbon finish on inside collar, Buttons dyed to match pearl finish      SIZE RANGE  S - 5XL</v>
      </c>
      <c r="K28" s="2" t="s">
        <v>43</v>
      </c>
      <c r="L28" s="9">
        <v>24.45</v>
      </c>
      <c r="M28" s="2" t="s">
        <v>374</v>
      </c>
      <c r="N28" s="2" t="s">
        <v>375</v>
      </c>
      <c r="O28" s="9" t="s">
        <v>400</v>
      </c>
      <c r="W28" s="14">
        <f t="shared" si="4"/>
        <v>45</v>
      </c>
      <c r="X28" s="14">
        <f t="shared" si="5"/>
        <v>41.324999999999996</v>
      </c>
      <c r="Y28" s="14">
        <f t="shared" si="6"/>
        <v>40.165</v>
      </c>
      <c r="Z28" s="14">
        <f t="shared" si="7"/>
        <v>38.63999999999999</v>
      </c>
      <c r="AA28" s="14">
        <f t="shared" si="8"/>
        <v>36.675</v>
      </c>
      <c r="AB28" s="14">
        <f t="shared" si="9"/>
        <v>35.4525</v>
      </c>
      <c r="AC28" s="14">
        <f t="shared" si="10"/>
        <v>34.23</v>
      </c>
      <c r="AD28" s="14">
        <f t="shared" si="11"/>
        <v>33.0075</v>
      </c>
    </row>
    <row r="29" spans="1:30" ht="15">
      <c r="A29" s="1" t="s">
        <v>118</v>
      </c>
      <c r="B29" s="1" t="s">
        <v>448</v>
      </c>
      <c r="C29" s="1" t="s">
        <v>119</v>
      </c>
      <c r="D29" s="1" t="str">
        <f t="shared" si="0"/>
        <v>Idenitee Ladies Vegas</v>
      </c>
      <c r="E29" s="1" t="str">
        <f t="shared" si="1"/>
        <v>IDENITEE LADIES VEGAS</v>
      </c>
      <c r="F29" s="1" t="str">
        <f t="shared" si="2"/>
        <v>idenitee ladies vegas</v>
      </c>
      <c r="G29" s="1" t="s">
        <v>120</v>
      </c>
      <c r="H29" s="2" t="s">
        <v>463</v>
      </c>
      <c r="I29" s="1" t="s">
        <v>117</v>
      </c>
      <c r="J29" s="1" t="str">
        <f t="shared" si="3"/>
        <v>Ladies Long Sleeve Stretch Shirt with Self Trim       34% polyester 62% cotton 4% spandex, Yarn dyed fabric, Self trim detail on collar, placket &amp; cuffs, Satin ribbon finish on inside collar, Buttons dyed to match pearl finish      SIZE RANGE  8 - 26</v>
      </c>
      <c r="K29" s="2" t="s">
        <v>48</v>
      </c>
      <c r="L29" s="9">
        <v>23.45</v>
      </c>
      <c r="M29" s="2" t="s">
        <v>374</v>
      </c>
      <c r="N29" s="2" t="s">
        <v>375</v>
      </c>
      <c r="O29" s="9" t="s">
        <v>400</v>
      </c>
      <c r="W29" s="14">
        <f t="shared" si="4"/>
        <v>43.5</v>
      </c>
      <c r="X29" s="14">
        <f t="shared" si="5"/>
        <v>39.875</v>
      </c>
      <c r="Y29" s="14">
        <f t="shared" si="6"/>
        <v>38.714999999999996</v>
      </c>
      <c r="Z29" s="14">
        <f t="shared" si="7"/>
        <v>37.239999999999995</v>
      </c>
      <c r="AA29" s="14">
        <f t="shared" si="8"/>
        <v>35.175</v>
      </c>
      <c r="AB29" s="14">
        <f t="shared" si="9"/>
        <v>34.0025</v>
      </c>
      <c r="AC29" s="14">
        <f t="shared" si="10"/>
        <v>32.83</v>
      </c>
      <c r="AD29" s="14">
        <f t="shared" si="11"/>
        <v>31.657500000000002</v>
      </c>
    </row>
    <row r="30" spans="1:30" ht="15">
      <c r="A30" s="1" t="s">
        <v>121</v>
      </c>
      <c r="B30" s="1" t="s">
        <v>448</v>
      </c>
      <c r="C30" s="1" t="s">
        <v>122</v>
      </c>
      <c r="D30" s="1" t="str">
        <f t="shared" si="0"/>
        <v>Idenitee Mens Chelsea   </v>
      </c>
      <c r="E30" s="1" t="str">
        <f t="shared" si="1"/>
        <v>IDENITEE MENS CHELSEA   </v>
      </c>
      <c r="F30" s="1" t="str">
        <f t="shared" si="2"/>
        <v>idenitee mens chelsea   </v>
      </c>
      <c r="G30" s="1" t="s">
        <v>123</v>
      </c>
      <c r="H30" s="2" t="s">
        <v>463</v>
      </c>
      <c r="I30" s="1" t="s">
        <v>124</v>
      </c>
      <c r="J30" s="1" t="str">
        <f t="shared" si="3"/>
        <v>Mens Short Sleeve Shirt with Pockets, Eppaulette &amp; Tab on Sleeve       60% cotton 40% polyester, Peach finish, Slightly fitted, Curved hem front &amp; back, Eppaulette on Shoulder,  Tab on Side of sleeve. Subtle seam &amp; stitch detail.      SIZE RANGE  S - 5XL</v>
      </c>
      <c r="K30" s="2" t="s">
        <v>43</v>
      </c>
      <c r="L30" s="9">
        <v>18.45</v>
      </c>
      <c r="M30" s="2" t="s">
        <v>374</v>
      </c>
      <c r="N30" s="2" t="s">
        <v>401</v>
      </c>
      <c r="O30" s="9"/>
      <c r="W30" s="14">
        <f t="shared" si="4"/>
        <v>36</v>
      </c>
      <c r="X30" s="14">
        <f t="shared" si="5"/>
        <v>32.625</v>
      </c>
      <c r="Y30" s="14">
        <f t="shared" si="6"/>
        <v>31.464999999999996</v>
      </c>
      <c r="Z30" s="14">
        <f t="shared" si="7"/>
        <v>30.239999999999995</v>
      </c>
      <c r="AA30" s="14">
        <f t="shared" si="8"/>
        <v>27.674999999999997</v>
      </c>
      <c r="AB30" s="14">
        <f t="shared" si="9"/>
        <v>26.752499999999998</v>
      </c>
      <c r="AC30" s="14">
        <f t="shared" si="10"/>
        <v>25.83</v>
      </c>
      <c r="AD30" s="14">
        <f t="shared" si="11"/>
        <v>24.907500000000002</v>
      </c>
    </row>
    <row r="31" spans="1:30" ht="15">
      <c r="A31" s="1" t="s">
        <v>125</v>
      </c>
      <c r="B31" s="1" t="s">
        <v>448</v>
      </c>
      <c r="C31" s="1" t="s">
        <v>126</v>
      </c>
      <c r="D31" s="1" t="str">
        <f t="shared" si="0"/>
        <v>Idenitee Ladies Chelsea</v>
      </c>
      <c r="E31" s="1" t="str">
        <f t="shared" si="1"/>
        <v>IDENITEE LADIES CHELSEA</v>
      </c>
      <c r="F31" s="1" t="str">
        <f t="shared" si="2"/>
        <v>idenitee ladies chelsea</v>
      </c>
      <c r="G31" s="1" t="s">
        <v>127</v>
      </c>
      <c r="H31" s="2" t="s">
        <v>463</v>
      </c>
      <c r="I31" s="1" t="s">
        <v>128</v>
      </c>
      <c r="J31" s="1" t="str">
        <f t="shared" si="3"/>
        <v>Ladies Short Sleeve Shirt with Pockets, Eppaulette &amp; Tab on Sleeve      60% cotton 40% polyester, Peach finish, Slightly fitted, Curved hem front &amp; back, Eppaulette on Shoulder,  Tab on pocket &amp; side of sleeve. Subtle seam &amp; stitch detail.      SIZE RANGE  6 - 20</v>
      </c>
      <c r="K31" s="2" t="s">
        <v>129</v>
      </c>
      <c r="L31" s="9">
        <v>18.45</v>
      </c>
      <c r="M31" s="2" t="s">
        <v>374</v>
      </c>
      <c r="N31" s="2" t="s">
        <v>401</v>
      </c>
      <c r="O31" s="9"/>
      <c r="W31" s="14">
        <f t="shared" si="4"/>
        <v>36</v>
      </c>
      <c r="X31" s="14">
        <f t="shared" si="5"/>
        <v>32.625</v>
      </c>
      <c r="Y31" s="14">
        <f t="shared" si="6"/>
        <v>31.464999999999996</v>
      </c>
      <c r="Z31" s="14">
        <f t="shared" si="7"/>
        <v>30.239999999999995</v>
      </c>
      <c r="AA31" s="14">
        <f t="shared" si="8"/>
        <v>27.674999999999997</v>
      </c>
      <c r="AB31" s="14">
        <f t="shared" si="9"/>
        <v>26.752499999999998</v>
      </c>
      <c r="AC31" s="14">
        <f t="shared" si="10"/>
        <v>25.83</v>
      </c>
      <c r="AD31" s="14">
        <f t="shared" si="11"/>
        <v>24.907500000000002</v>
      </c>
    </row>
    <row r="32" spans="1:30" ht="15">
      <c r="A32" s="1" t="s">
        <v>130</v>
      </c>
      <c r="B32" s="1" t="s">
        <v>448</v>
      </c>
      <c r="C32" s="1" t="s">
        <v>131</v>
      </c>
      <c r="D32" s="1" t="str">
        <f t="shared" si="0"/>
        <v>Idenitee Mens Stella  </v>
      </c>
      <c r="E32" s="1" t="str">
        <f t="shared" si="1"/>
        <v>IDENITEE MENS STELLA  </v>
      </c>
      <c r="F32" s="1" t="str">
        <f t="shared" si="2"/>
        <v>idenitee mens stella  </v>
      </c>
      <c r="G32" s="1" t="s">
        <v>132</v>
      </c>
      <c r="H32" s="2" t="s">
        <v>463</v>
      </c>
      <c r="I32" s="1" t="s">
        <v>133</v>
      </c>
      <c r="J32" s="1" t="str">
        <f t="shared" si="3"/>
        <v>Mens Long Sleeve Stretch Shirt with Concealed Placket      60% polyester 35% cotton 5% spandex, Concealed placket with edging, Contoured front seams for superior fit, Button down collar, Gentle curve hem      SIZE RANGE  S - 5XL</v>
      </c>
      <c r="K32" s="2" t="s">
        <v>43</v>
      </c>
      <c r="L32" s="9">
        <v>25.45</v>
      </c>
      <c r="M32" s="2" t="s">
        <v>394</v>
      </c>
      <c r="N32" s="2" t="s">
        <v>402</v>
      </c>
      <c r="O32" s="9"/>
      <c r="W32" s="14">
        <f t="shared" si="4"/>
        <v>46.5</v>
      </c>
      <c r="X32" s="14">
        <f t="shared" si="5"/>
        <v>42.775</v>
      </c>
      <c r="Y32" s="14">
        <f t="shared" si="6"/>
        <v>41.614999999999995</v>
      </c>
      <c r="Z32" s="14">
        <f t="shared" si="7"/>
        <v>40.03999999999999</v>
      </c>
      <c r="AA32" s="14">
        <f t="shared" si="8"/>
        <v>38.175</v>
      </c>
      <c r="AB32" s="14">
        <f t="shared" si="9"/>
        <v>36.902499999999996</v>
      </c>
      <c r="AC32" s="14">
        <f t="shared" si="10"/>
        <v>35.629999999999995</v>
      </c>
      <c r="AD32" s="14">
        <f t="shared" si="11"/>
        <v>34.3575</v>
      </c>
    </row>
    <row r="33" spans="1:30" ht="15">
      <c r="A33" s="1" t="s">
        <v>134</v>
      </c>
      <c r="B33" s="1" t="s">
        <v>448</v>
      </c>
      <c r="C33" s="1" t="s">
        <v>135</v>
      </c>
      <c r="D33" s="1" t="str">
        <f t="shared" si="0"/>
        <v>Idenitee Ladies Stella Long Sleeve </v>
      </c>
      <c r="E33" s="1" t="str">
        <f t="shared" si="1"/>
        <v>IDENITEE LADIES STELLA LONG SLEEVE </v>
      </c>
      <c r="F33" s="1" t="str">
        <f t="shared" si="2"/>
        <v>idenitee ladies stella long sleeve </v>
      </c>
      <c r="G33" s="1" t="s">
        <v>136</v>
      </c>
      <c r="H33" s="2" t="s">
        <v>463</v>
      </c>
      <c r="I33" s="1" t="s">
        <v>133</v>
      </c>
      <c r="J33" s="1" t="str">
        <f t="shared" si="3"/>
        <v>Ladies Long Sleeve Stretch Shirt with Concealed Placket      60% polyester 35% cotton 5% spandex, Concealed placket with edging, Contoured front seams for superior fit, Button down collar, Gentle curve hem      SIZE RANGE  8 - 26</v>
      </c>
      <c r="K33" s="2" t="s">
        <v>48</v>
      </c>
      <c r="L33" s="9">
        <v>23.95</v>
      </c>
      <c r="M33" s="2" t="s">
        <v>394</v>
      </c>
      <c r="N33" s="2" t="s">
        <v>402</v>
      </c>
      <c r="O33" s="9"/>
      <c r="W33" s="14">
        <f t="shared" si="4"/>
        <v>44.25</v>
      </c>
      <c r="X33" s="14">
        <f t="shared" si="5"/>
        <v>40.6</v>
      </c>
      <c r="Y33" s="14">
        <f t="shared" si="6"/>
        <v>39.44</v>
      </c>
      <c r="Z33" s="14">
        <f t="shared" si="7"/>
        <v>37.94</v>
      </c>
      <c r="AA33" s="14">
        <f t="shared" si="8"/>
        <v>35.925</v>
      </c>
      <c r="AB33" s="14">
        <f t="shared" si="9"/>
        <v>34.7275</v>
      </c>
      <c r="AC33" s="14">
        <f t="shared" si="10"/>
        <v>33.529999999999994</v>
      </c>
      <c r="AD33" s="14">
        <f t="shared" si="11"/>
        <v>32.3325</v>
      </c>
    </row>
    <row r="34" spans="1:30" ht="15">
      <c r="A34" s="1" t="s">
        <v>137</v>
      </c>
      <c r="B34" s="1" t="s">
        <v>448</v>
      </c>
      <c r="C34" s="1" t="s">
        <v>138</v>
      </c>
      <c r="D34" s="1" t="str">
        <f t="shared" si="0"/>
        <v>Idenitee Ladies Stella 3/4 Sleeve</v>
      </c>
      <c r="E34" s="1" t="str">
        <f t="shared" si="1"/>
        <v>IDENITEE LADIES STELLA 3/4 SLEEVE</v>
      </c>
      <c r="F34" s="1" t="str">
        <f t="shared" si="2"/>
        <v>idenitee ladies stella 3/4 sleeve</v>
      </c>
      <c r="G34" s="1" t="s">
        <v>139</v>
      </c>
      <c r="H34" s="2" t="s">
        <v>463</v>
      </c>
      <c r="I34" s="1" t="s">
        <v>133</v>
      </c>
      <c r="J34" s="1" t="str">
        <f t="shared" si="3"/>
        <v>Ladies 3/4 Sleeve Stretch Shirt with Concealed Placket      60% polyester 35% cotton 5% spandex, Concealed placket with edging, Contoured front seams for superior fit, Button down collar, Gentle curve hem      SIZE RANGE  8 - 26</v>
      </c>
      <c r="K34" s="2" t="s">
        <v>48</v>
      </c>
      <c r="L34" s="9">
        <v>23.95</v>
      </c>
      <c r="M34" s="2" t="s">
        <v>394</v>
      </c>
      <c r="N34" s="2" t="s">
        <v>402</v>
      </c>
      <c r="O34" s="9"/>
      <c r="W34" s="14">
        <f t="shared" si="4"/>
        <v>44.25</v>
      </c>
      <c r="X34" s="14">
        <f t="shared" si="5"/>
        <v>40.6</v>
      </c>
      <c r="Y34" s="14">
        <f t="shared" si="6"/>
        <v>39.44</v>
      </c>
      <c r="Z34" s="14">
        <f t="shared" si="7"/>
        <v>37.94</v>
      </c>
      <c r="AA34" s="14">
        <f t="shared" si="8"/>
        <v>35.925</v>
      </c>
      <c r="AB34" s="14">
        <f t="shared" si="9"/>
        <v>34.7275</v>
      </c>
      <c r="AC34" s="14">
        <f t="shared" si="10"/>
        <v>33.529999999999994</v>
      </c>
      <c r="AD34" s="14">
        <f t="shared" si="11"/>
        <v>32.3325</v>
      </c>
    </row>
    <row r="35" spans="1:30" ht="15">
      <c r="A35" s="1" t="s">
        <v>140</v>
      </c>
      <c r="B35" s="1" t="s">
        <v>448</v>
      </c>
      <c r="C35" s="1" t="s">
        <v>141</v>
      </c>
      <c r="D35" s="1" t="str">
        <f t="shared" si="0"/>
        <v>Idenitee Mens Cassidy Long Sleeve</v>
      </c>
      <c r="E35" s="1" t="str">
        <f t="shared" si="1"/>
        <v>IDENITEE MENS CASSIDY LONG SLEEVE</v>
      </c>
      <c r="F35" s="1" t="str">
        <f t="shared" si="2"/>
        <v>idenitee mens cassidy long sleeve</v>
      </c>
      <c r="G35" s="1" t="s">
        <v>142</v>
      </c>
      <c r="H35" s="2" t="s">
        <v>463</v>
      </c>
      <c r="I35" s="1" t="s">
        <v>143</v>
      </c>
      <c r="J35" s="1" t="str">
        <f t="shared" si="3"/>
        <v>Mens Long Sleeve Stripe Shirt with Stretch       60% polyester 35% cotton 5% spandex, Stripe pattern, Twin pockets with flap, Roll up tab on sleeve. Pearl buttons, Gentle curve hem      SIZE RANGE  S - 5XL</v>
      </c>
      <c r="K35" s="2" t="s">
        <v>43</v>
      </c>
      <c r="L35" s="9">
        <v>25.95</v>
      </c>
      <c r="M35" s="2" t="s">
        <v>144</v>
      </c>
      <c r="N35" s="2"/>
      <c r="O35" s="9"/>
      <c r="W35" s="14">
        <f t="shared" si="4"/>
        <v>47.25</v>
      </c>
      <c r="X35" s="14">
        <f t="shared" si="5"/>
        <v>43.5</v>
      </c>
      <c r="Y35" s="14">
        <f t="shared" si="6"/>
        <v>42.339999999999996</v>
      </c>
      <c r="Z35" s="14">
        <f t="shared" si="7"/>
        <v>40.739999999999995</v>
      </c>
      <c r="AA35" s="14">
        <f t="shared" si="8"/>
        <v>38.925</v>
      </c>
      <c r="AB35" s="14">
        <f t="shared" si="9"/>
        <v>37.6275</v>
      </c>
      <c r="AC35" s="14">
        <f t="shared" si="10"/>
        <v>36.33</v>
      </c>
      <c r="AD35" s="14">
        <f t="shared" si="11"/>
        <v>35.0325</v>
      </c>
    </row>
    <row r="36" spans="1:30" ht="15">
      <c r="A36" s="1" t="s">
        <v>145</v>
      </c>
      <c r="B36" s="1" t="s">
        <v>448</v>
      </c>
      <c r="C36" s="1" t="s">
        <v>146</v>
      </c>
      <c r="D36" s="1" t="str">
        <f t="shared" si="0"/>
        <v>Idenitee Mens Cassidy Short Sleeve</v>
      </c>
      <c r="E36" s="1" t="str">
        <f t="shared" si="1"/>
        <v>IDENITEE MENS CASSIDY SHORT SLEEVE</v>
      </c>
      <c r="F36" s="1" t="str">
        <f t="shared" si="2"/>
        <v>idenitee mens cassidy short sleeve</v>
      </c>
      <c r="G36" s="1" t="s">
        <v>147</v>
      </c>
      <c r="H36" s="2" t="s">
        <v>463</v>
      </c>
      <c r="I36" s="1" t="s">
        <v>148</v>
      </c>
      <c r="J36" s="1" t="str">
        <f t="shared" si="3"/>
        <v>Mens Short Sleeve Stripe Shirt with Stretch       60% polyester 35% cotton 5% spandex, Stripe pattern, Twin pockets with flap, Pearl buttons, Gentle curve hem      SIZE RANGE  S - 5XL</v>
      </c>
      <c r="K36" s="2" t="s">
        <v>43</v>
      </c>
      <c r="L36" s="9">
        <v>23.95</v>
      </c>
      <c r="M36" s="2" t="s">
        <v>144</v>
      </c>
      <c r="N36" s="2"/>
      <c r="O36" s="9"/>
      <c r="W36" s="14">
        <f t="shared" si="4"/>
        <v>44.25</v>
      </c>
      <c r="X36" s="14">
        <f t="shared" si="5"/>
        <v>40.6</v>
      </c>
      <c r="Y36" s="14">
        <f t="shared" si="6"/>
        <v>39.44</v>
      </c>
      <c r="Z36" s="14">
        <f t="shared" si="7"/>
        <v>37.94</v>
      </c>
      <c r="AA36" s="14">
        <f t="shared" si="8"/>
        <v>35.925</v>
      </c>
      <c r="AB36" s="14">
        <f t="shared" si="9"/>
        <v>34.7275</v>
      </c>
      <c r="AC36" s="14">
        <f t="shared" si="10"/>
        <v>33.529999999999994</v>
      </c>
      <c r="AD36" s="14">
        <f t="shared" si="11"/>
        <v>32.3325</v>
      </c>
    </row>
    <row r="37" spans="1:30" ht="15">
      <c r="A37" s="1" t="s">
        <v>149</v>
      </c>
      <c r="B37" s="1" t="s">
        <v>448</v>
      </c>
      <c r="C37" s="1" t="s">
        <v>150</v>
      </c>
      <c r="D37" s="1" t="str">
        <f t="shared" si="0"/>
        <v>Idenitee Ladies Cassidy 3/4 sleeve </v>
      </c>
      <c r="E37" s="1" t="str">
        <f t="shared" si="1"/>
        <v>IDENITEE LADIES CASSIDY 3/4 SLEEVE </v>
      </c>
      <c r="F37" s="1" t="str">
        <f t="shared" si="2"/>
        <v>idenitee ladies cassidy 3/4 sleeve </v>
      </c>
      <c r="G37" s="1" t="s">
        <v>151</v>
      </c>
      <c r="H37" s="2" t="s">
        <v>463</v>
      </c>
      <c r="I37" s="1" t="s">
        <v>143</v>
      </c>
      <c r="J37" s="1" t="str">
        <f t="shared" si="3"/>
        <v>Ladies 3/4 Sleeve Stripe Shirt with Stretch       60% polyester 35% cotton 5% spandex, Stripe pattern, Twin pockets with flap, Roll up tab on sleeve. Pearl buttons, Gentle curve hem      SIZE RANGE  8 - 26</v>
      </c>
      <c r="K37" s="2" t="s">
        <v>48</v>
      </c>
      <c r="L37" s="9">
        <v>23.45</v>
      </c>
      <c r="M37" s="2" t="s">
        <v>144</v>
      </c>
      <c r="N37" s="2"/>
      <c r="O37" s="9"/>
      <c r="W37" s="14">
        <f t="shared" si="4"/>
        <v>43.5</v>
      </c>
      <c r="X37" s="14">
        <f t="shared" si="5"/>
        <v>39.875</v>
      </c>
      <c r="Y37" s="14">
        <f t="shared" si="6"/>
        <v>38.714999999999996</v>
      </c>
      <c r="Z37" s="14">
        <f t="shared" si="7"/>
        <v>37.239999999999995</v>
      </c>
      <c r="AA37" s="14">
        <f t="shared" si="8"/>
        <v>35.175</v>
      </c>
      <c r="AB37" s="14">
        <f t="shared" si="9"/>
        <v>34.0025</v>
      </c>
      <c r="AC37" s="14">
        <f t="shared" si="10"/>
        <v>32.83</v>
      </c>
      <c r="AD37" s="14">
        <f t="shared" si="11"/>
        <v>31.657500000000002</v>
      </c>
    </row>
    <row r="38" spans="1:30" ht="15">
      <c r="A38" s="1" t="s">
        <v>152</v>
      </c>
      <c r="B38" s="1" t="s">
        <v>448</v>
      </c>
      <c r="C38" s="1" t="s">
        <v>153</v>
      </c>
      <c r="D38" s="1" t="str">
        <f t="shared" si="0"/>
        <v>Idenitee Mens Connor</v>
      </c>
      <c r="E38" s="1" t="str">
        <f t="shared" si="1"/>
        <v>IDENITEE MENS CONNOR</v>
      </c>
      <c r="F38" s="1" t="str">
        <f t="shared" si="2"/>
        <v>idenitee mens connor</v>
      </c>
      <c r="G38" s="1" t="s">
        <v>154</v>
      </c>
      <c r="H38" s="2" t="s">
        <v>463</v>
      </c>
      <c r="I38" s="1" t="s">
        <v>155</v>
      </c>
      <c r="J38" s="1" t="str">
        <f t="shared" si="3"/>
        <v>Mens Long Sleeve Shirt with Twin Pockets &amp; Contrast Stitch       100% cotton - wrinkle free,  Soft end on end fabric, Contrast trim, Twin pockets, Button down collar, Pearl to match buttons      SIZE RANGE  S - 5XL</v>
      </c>
      <c r="K38" s="2" t="s">
        <v>43</v>
      </c>
      <c r="L38" s="9">
        <v>22.95</v>
      </c>
      <c r="M38" s="2" t="s">
        <v>156</v>
      </c>
      <c r="N38" s="2"/>
      <c r="O38" s="9"/>
      <c r="W38" s="14">
        <f t="shared" si="4"/>
        <v>42.75</v>
      </c>
      <c r="X38" s="14">
        <f t="shared" si="5"/>
        <v>39.15</v>
      </c>
      <c r="Y38" s="14">
        <f t="shared" si="6"/>
        <v>37.989999999999995</v>
      </c>
      <c r="Z38" s="14">
        <f t="shared" si="7"/>
        <v>36.53999999999999</v>
      </c>
      <c r="AA38" s="14">
        <f t="shared" si="8"/>
        <v>34.425</v>
      </c>
      <c r="AB38" s="14">
        <f t="shared" si="9"/>
        <v>33.277499999999996</v>
      </c>
      <c r="AC38" s="14">
        <f t="shared" si="10"/>
        <v>32.129999999999995</v>
      </c>
      <c r="AD38" s="14">
        <f t="shared" si="11"/>
        <v>30.9825</v>
      </c>
    </row>
    <row r="39" spans="1:30" ht="15">
      <c r="A39" s="1" t="s">
        <v>157</v>
      </c>
      <c r="B39" s="1" t="s">
        <v>448</v>
      </c>
      <c r="C39" s="1" t="s">
        <v>158</v>
      </c>
      <c r="D39" s="1" t="str">
        <f t="shared" si="0"/>
        <v>Idenitee Ladies Connor</v>
      </c>
      <c r="E39" s="1" t="str">
        <f t="shared" si="1"/>
        <v>IDENITEE LADIES CONNOR</v>
      </c>
      <c r="F39" s="1" t="str">
        <f t="shared" si="2"/>
        <v>idenitee ladies connor</v>
      </c>
      <c r="G39" s="1" t="s">
        <v>159</v>
      </c>
      <c r="H39" s="2" t="s">
        <v>463</v>
      </c>
      <c r="I39" s="1" t="s">
        <v>155</v>
      </c>
      <c r="J39" s="1" t="str">
        <f t="shared" si="3"/>
        <v>Ladies Long Sleeve Shirt with Twin Pockets &amp; Contrast Stitch       100% cotton - wrinkle free,  Soft end on end fabric, Contrast trim, Twin pockets, Button down collar, Pearl to match buttons      SIZE RANGE  8 - 26</v>
      </c>
      <c r="K39" s="2" t="s">
        <v>48</v>
      </c>
      <c r="L39" s="9">
        <v>22.95</v>
      </c>
      <c r="M39" s="2" t="s">
        <v>156</v>
      </c>
      <c r="N39" s="2"/>
      <c r="O39" s="9"/>
      <c r="W39" s="14">
        <f t="shared" si="4"/>
        <v>42.75</v>
      </c>
      <c r="X39" s="14">
        <f t="shared" si="5"/>
        <v>39.15</v>
      </c>
      <c r="Y39" s="14">
        <f t="shared" si="6"/>
        <v>37.989999999999995</v>
      </c>
      <c r="Z39" s="14">
        <f t="shared" si="7"/>
        <v>36.53999999999999</v>
      </c>
      <c r="AA39" s="14">
        <f t="shared" si="8"/>
        <v>34.425</v>
      </c>
      <c r="AB39" s="14">
        <f t="shared" si="9"/>
        <v>33.277499999999996</v>
      </c>
      <c r="AC39" s="14">
        <f t="shared" si="10"/>
        <v>32.129999999999995</v>
      </c>
      <c r="AD39" s="14">
        <f t="shared" si="11"/>
        <v>30.9825</v>
      </c>
    </row>
    <row r="40" spans="1:30" ht="15">
      <c r="A40" s="1" t="s">
        <v>160</v>
      </c>
      <c r="B40" s="1" t="s">
        <v>448</v>
      </c>
      <c r="C40" s="1" t="s">
        <v>161</v>
      </c>
      <c r="D40" s="1" t="str">
        <f t="shared" si="0"/>
        <v>Idenitee Mens Murray Long Sleeve</v>
      </c>
      <c r="E40" s="1" t="str">
        <f t="shared" si="1"/>
        <v>IDENITEE MENS MURRAY LONG SLEEVE</v>
      </c>
      <c r="F40" s="1" t="str">
        <f t="shared" si="2"/>
        <v>idenitee mens murray long sleeve</v>
      </c>
      <c r="G40" s="1" t="s">
        <v>162</v>
      </c>
      <c r="H40" s="2" t="s">
        <v>463</v>
      </c>
      <c r="I40" s="1" t="s">
        <v>163</v>
      </c>
      <c r="J40" s="1" t="str">
        <f t="shared" si="3"/>
        <v>Men's Long Sleeve Shirt with Concealed Pockets &amp; Tab on Sleeve      65% polyester 35% cotton regular fabric. Concealed twin pockets with stitch detail. Roll up tab on sleeves. Shoulder &amp; back yoke seam detail.       SIZE RANGE  S-5XL</v>
      </c>
      <c r="K40" s="2" t="s">
        <v>20</v>
      </c>
      <c r="L40" s="9">
        <v>15.45</v>
      </c>
      <c r="M40" s="2" t="s">
        <v>374</v>
      </c>
      <c r="N40" s="2" t="s">
        <v>370</v>
      </c>
      <c r="O40" s="9" t="s">
        <v>403</v>
      </c>
      <c r="W40" s="14">
        <f t="shared" si="4"/>
        <v>31.5</v>
      </c>
      <c r="X40" s="14">
        <f t="shared" si="5"/>
        <v>28.275</v>
      </c>
      <c r="Y40" s="14">
        <f t="shared" si="6"/>
        <v>27.115</v>
      </c>
      <c r="Z40" s="14">
        <f t="shared" si="7"/>
        <v>26.039999999999996</v>
      </c>
      <c r="AA40" s="14">
        <f t="shared" si="8"/>
        <v>23.174999999999997</v>
      </c>
      <c r="AB40" s="14">
        <f t="shared" si="9"/>
        <v>22.4025</v>
      </c>
      <c r="AC40" s="14">
        <f t="shared" si="10"/>
        <v>21.63</v>
      </c>
      <c r="AD40" s="14">
        <f t="shared" si="11"/>
        <v>20.8575</v>
      </c>
    </row>
    <row r="41" spans="1:30" ht="15">
      <c r="A41" s="1" t="s">
        <v>164</v>
      </c>
      <c r="B41" s="1" t="s">
        <v>448</v>
      </c>
      <c r="C41" s="1" t="s">
        <v>165</v>
      </c>
      <c r="D41" s="1" t="str">
        <f t="shared" si="0"/>
        <v>Idenitee Mens Murray Short Sleeve </v>
      </c>
      <c r="E41" s="1" t="str">
        <f t="shared" si="1"/>
        <v>IDENITEE MENS MURRAY SHORT SLEEVE </v>
      </c>
      <c r="F41" s="1" t="str">
        <f t="shared" si="2"/>
        <v>idenitee mens murray short sleeve </v>
      </c>
      <c r="G41" s="1" t="s">
        <v>166</v>
      </c>
      <c r="H41" s="2" t="s">
        <v>463</v>
      </c>
      <c r="I41" s="1" t="s">
        <v>163</v>
      </c>
      <c r="J41" s="1" t="str">
        <f t="shared" si="3"/>
        <v>Men's Short Sleeve Shirt with Concealed Pockets &amp; Tab on Sleeve      65% polyester 35% cotton regular fabric. Concealed twin pockets with stitch detail. Roll up tab on sleeves. Shoulder &amp; back yoke seam detail.       SIZE RANGE  S-5XL</v>
      </c>
      <c r="K41" s="2" t="s">
        <v>20</v>
      </c>
      <c r="L41" s="9">
        <v>14.45</v>
      </c>
      <c r="M41" s="2" t="s">
        <v>374</v>
      </c>
      <c r="N41" s="2" t="s">
        <v>370</v>
      </c>
      <c r="O41" s="9" t="s">
        <v>403</v>
      </c>
      <c r="W41" s="14">
        <f t="shared" si="4"/>
        <v>30</v>
      </c>
      <c r="X41" s="14">
        <f t="shared" si="5"/>
        <v>26.825</v>
      </c>
      <c r="Y41" s="14">
        <f t="shared" si="6"/>
        <v>25.665</v>
      </c>
      <c r="Z41" s="14">
        <f t="shared" si="7"/>
        <v>24.639999999999997</v>
      </c>
      <c r="AA41" s="14">
        <f t="shared" si="8"/>
        <v>21.674999999999997</v>
      </c>
      <c r="AB41" s="14">
        <f t="shared" si="9"/>
        <v>20.952499999999997</v>
      </c>
      <c r="AC41" s="14">
        <f t="shared" si="10"/>
        <v>20.229999999999997</v>
      </c>
      <c r="AD41" s="14">
        <f t="shared" si="11"/>
        <v>19.5075</v>
      </c>
    </row>
    <row r="42" spans="1:30" ht="15">
      <c r="A42" s="1" t="s">
        <v>167</v>
      </c>
      <c r="B42" s="1" t="s">
        <v>448</v>
      </c>
      <c r="C42" s="1" t="s">
        <v>168</v>
      </c>
      <c r="D42" s="1" t="str">
        <f t="shared" si="0"/>
        <v>Idenitee Ladies Murray  3\4 Sleeve </v>
      </c>
      <c r="E42" s="1" t="str">
        <f t="shared" si="1"/>
        <v>IDENITEE LADIES MURRAY  3\4 SLEEVE </v>
      </c>
      <c r="F42" s="1" t="str">
        <f t="shared" si="2"/>
        <v>idenitee ladies murray  3\4 sleeve </v>
      </c>
      <c r="G42" s="1" t="s">
        <v>169</v>
      </c>
      <c r="H42" s="2" t="s">
        <v>463</v>
      </c>
      <c r="I42" s="1" t="s">
        <v>163</v>
      </c>
      <c r="J42" s="1" t="str">
        <f t="shared" si="3"/>
        <v>Ladies 3\4 Sleeve Shirt with Concealed Pockets &amp; Tab on Sleeve      65% polyester 35% cotton regular fabric. Concealed twin pockets with stitch detail. Roll up tab on sleeves. Shoulder &amp; back yoke seam detail.       SIZE RANGE  8 -- 26</v>
      </c>
      <c r="K42" s="10" t="s">
        <v>170</v>
      </c>
      <c r="L42" s="9">
        <v>14.45</v>
      </c>
      <c r="M42" s="2" t="s">
        <v>374</v>
      </c>
      <c r="N42" s="10" t="s">
        <v>370</v>
      </c>
      <c r="O42" s="9" t="s">
        <v>403</v>
      </c>
      <c r="W42" s="14">
        <f t="shared" si="4"/>
        <v>30</v>
      </c>
      <c r="X42" s="14">
        <f t="shared" si="5"/>
        <v>26.825</v>
      </c>
      <c r="Y42" s="14">
        <f t="shared" si="6"/>
        <v>25.665</v>
      </c>
      <c r="Z42" s="14">
        <f t="shared" si="7"/>
        <v>24.639999999999997</v>
      </c>
      <c r="AA42" s="14">
        <f t="shared" si="8"/>
        <v>21.674999999999997</v>
      </c>
      <c r="AB42" s="14">
        <f t="shared" si="9"/>
        <v>20.952499999999997</v>
      </c>
      <c r="AC42" s="14">
        <f t="shared" si="10"/>
        <v>20.229999999999997</v>
      </c>
      <c r="AD42" s="14">
        <f t="shared" si="11"/>
        <v>19.5075</v>
      </c>
    </row>
    <row r="43" spans="1:30" ht="15">
      <c r="A43" s="1" t="s">
        <v>171</v>
      </c>
      <c r="B43" s="1" t="s">
        <v>448</v>
      </c>
      <c r="C43" s="1" t="s">
        <v>172</v>
      </c>
      <c r="D43" s="1" t="str">
        <f t="shared" si="0"/>
        <v>Idenitee Men's Sussex  Long Sleeve </v>
      </c>
      <c r="E43" s="1" t="str">
        <f t="shared" si="1"/>
        <v>IDENITEE MEN'S SUSSEX  LONG SLEEVE </v>
      </c>
      <c r="F43" s="1" t="str">
        <f t="shared" si="2"/>
        <v>idenitee men's sussex  long sleeve </v>
      </c>
      <c r="G43" s="1" t="s">
        <v>173</v>
      </c>
      <c r="H43" s="2" t="s">
        <v>463</v>
      </c>
      <c r="I43" s="1" t="s">
        <v>174</v>
      </c>
      <c r="J43" s="1" t="str">
        <f t="shared" si="3"/>
        <v>Men's Long Sleeve Corporate Check Shirt       60% Cotton 40% polyester, Textured yarn dyed check, European collar &amp; cuff, Single pocket, Pearl buttons      SIZE RANGE  S -5XL</v>
      </c>
      <c r="K43" s="10" t="s">
        <v>175</v>
      </c>
      <c r="L43" s="9">
        <v>23.95</v>
      </c>
      <c r="M43" s="2" t="s">
        <v>374</v>
      </c>
      <c r="N43" s="10" t="s">
        <v>404</v>
      </c>
      <c r="O43" s="9" t="s">
        <v>405</v>
      </c>
      <c r="W43" s="14">
        <f t="shared" si="4"/>
        <v>44.25</v>
      </c>
      <c r="X43" s="14">
        <f t="shared" si="5"/>
        <v>40.6</v>
      </c>
      <c r="Y43" s="14">
        <f t="shared" si="6"/>
        <v>39.44</v>
      </c>
      <c r="Z43" s="14">
        <f t="shared" si="7"/>
        <v>37.94</v>
      </c>
      <c r="AA43" s="14">
        <f t="shared" si="8"/>
        <v>35.925</v>
      </c>
      <c r="AB43" s="14">
        <f t="shared" si="9"/>
        <v>34.7275</v>
      </c>
      <c r="AC43" s="14">
        <f t="shared" si="10"/>
        <v>33.529999999999994</v>
      </c>
      <c r="AD43" s="14">
        <f t="shared" si="11"/>
        <v>32.3325</v>
      </c>
    </row>
    <row r="44" spans="1:30" ht="15">
      <c r="A44" s="1" t="s">
        <v>176</v>
      </c>
      <c r="B44" s="1" t="s">
        <v>448</v>
      </c>
      <c r="C44" s="1" t="s">
        <v>177</v>
      </c>
      <c r="D44" s="1" t="str">
        <f t="shared" si="0"/>
        <v>Idenitee Ladies Sussex 3\4 Sleeve </v>
      </c>
      <c r="E44" s="1" t="str">
        <f t="shared" si="1"/>
        <v>IDENITEE LADIES SUSSEX 3\4 SLEEVE </v>
      </c>
      <c r="F44" s="1" t="str">
        <f t="shared" si="2"/>
        <v>idenitee ladies sussex 3\4 sleeve </v>
      </c>
      <c r="G44" s="1" t="s">
        <v>178</v>
      </c>
      <c r="H44" s="2" t="s">
        <v>463</v>
      </c>
      <c r="I44" s="1" t="s">
        <v>174</v>
      </c>
      <c r="J44" s="1" t="str">
        <f t="shared" si="3"/>
        <v>Ladies 3\4 Sleeve Corporate Check Shirt       60% Cotton 40% polyester, Textured yarn dyed check, European collar &amp; cuff, Single pocket, Pearl buttons      SIZE RANGE   8 - 26</v>
      </c>
      <c r="K44" s="10" t="s">
        <v>179</v>
      </c>
      <c r="L44" s="9">
        <v>22.95</v>
      </c>
      <c r="M44" s="2" t="s">
        <v>374</v>
      </c>
      <c r="N44" s="10" t="s">
        <v>404</v>
      </c>
      <c r="O44" s="9" t="s">
        <v>405</v>
      </c>
      <c r="W44" s="14">
        <f t="shared" si="4"/>
        <v>42.75</v>
      </c>
      <c r="X44" s="14">
        <f t="shared" si="5"/>
        <v>39.15</v>
      </c>
      <c r="Y44" s="14">
        <f t="shared" si="6"/>
        <v>37.989999999999995</v>
      </c>
      <c r="Z44" s="14">
        <f t="shared" si="7"/>
        <v>36.53999999999999</v>
      </c>
      <c r="AA44" s="14">
        <f t="shared" si="8"/>
        <v>34.425</v>
      </c>
      <c r="AB44" s="14">
        <f t="shared" si="9"/>
        <v>33.277499999999996</v>
      </c>
      <c r="AC44" s="14">
        <f t="shared" si="10"/>
        <v>32.129999999999995</v>
      </c>
      <c r="AD44" s="14">
        <f t="shared" si="11"/>
        <v>30.9825</v>
      </c>
    </row>
    <row r="45" spans="1:30" ht="15">
      <c r="A45" s="1" t="s">
        <v>180</v>
      </c>
      <c r="B45" s="1" t="s">
        <v>448</v>
      </c>
      <c r="C45" s="1" t="s">
        <v>181</v>
      </c>
      <c r="D45" s="1" t="str">
        <f t="shared" si="0"/>
        <v>Idenitee Ladies Sussex Short Sleeve </v>
      </c>
      <c r="E45" s="1" t="str">
        <f t="shared" si="1"/>
        <v>IDENITEE LADIES SUSSEX SHORT SLEEVE </v>
      </c>
      <c r="F45" s="1" t="str">
        <f t="shared" si="2"/>
        <v>idenitee ladies sussex short sleeve </v>
      </c>
      <c r="G45" s="1" t="s">
        <v>182</v>
      </c>
      <c r="H45" s="2" t="s">
        <v>463</v>
      </c>
      <c r="I45" s="1" t="s">
        <v>174</v>
      </c>
      <c r="J45" s="1" t="str">
        <f t="shared" si="3"/>
        <v>Ladies Short Sleeve Corporate Check Shirt       60% Cotton 40% polyester, Textured yarn dyed check, European collar &amp; cuff, Single pocket, Pearl buttons      SIZE RANGE   8 - 26</v>
      </c>
      <c r="K45" s="10" t="s">
        <v>179</v>
      </c>
      <c r="L45" s="9">
        <v>22.95</v>
      </c>
      <c r="M45" s="2" t="s">
        <v>374</v>
      </c>
      <c r="N45" s="10" t="s">
        <v>404</v>
      </c>
      <c r="O45" s="9" t="s">
        <v>405</v>
      </c>
      <c r="W45" s="14">
        <f t="shared" si="4"/>
        <v>42.75</v>
      </c>
      <c r="X45" s="14">
        <f t="shared" si="5"/>
        <v>39.15</v>
      </c>
      <c r="Y45" s="14">
        <f t="shared" si="6"/>
        <v>37.989999999999995</v>
      </c>
      <c r="Z45" s="14">
        <f t="shared" si="7"/>
        <v>36.53999999999999</v>
      </c>
      <c r="AA45" s="14">
        <f t="shared" si="8"/>
        <v>34.425</v>
      </c>
      <c r="AB45" s="14">
        <f t="shared" si="9"/>
        <v>33.277499999999996</v>
      </c>
      <c r="AC45" s="14">
        <f t="shared" si="10"/>
        <v>32.129999999999995</v>
      </c>
      <c r="AD45" s="14">
        <f t="shared" si="11"/>
        <v>30.9825</v>
      </c>
    </row>
    <row r="46" spans="1:30" ht="15">
      <c r="A46" s="1" t="s">
        <v>183</v>
      </c>
      <c r="B46" s="1" t="s">
        <v>448</v>
      </c>
      <c r="C46" s="1" t="s">
        <v>184</v>
      </c>
      <c r="D46" s="1" t="str">
        <f t="shared" si="0"/>
        <v>Idenitee Ladies Verona Short Sleeve </v>
      </c>
      <c r="E46" s="1" t="str">
        <f t="shared" si="1"/>
        <v>IDENITEE LADIES VERONA SHORT SLEEVE </v>
      </c>
      <c r="F46" s="1" t="str">
        <f t="shared" si="2"/>
        <v>idenitee ladies verona short sleeve </v>
      </c>
      <c r="G46" s="1" t="s">
        <v>185</v>
      </c>
      <c r="H46" s="2" t="s">
        <v>463</v>
      </c>
      <c r="I46" s="1" t="s">
        <v>186</v>
      </c>
      <c r="J46" s="1" t="str">
        <f t="shared" si="3"/>
        <v>Ladies Short Sleeve Easy Care Polyester Blouse       100% Polyester easy care blouse. Double pleating detail length of placket, dye to match buttons, set in sleeve       SIZE RANGE   8 -26</v>
      </c>
      <c r="K46" s="10" t="s">
        <v>187</v>
      </c>
      <c r="L46" s="9">
        <v>22.95</v>
      </c>
      <c r="M46" s="2" t="s">
        <v>374</v>
      </c>
      <c r="N46" s="10" t="s">
        <v>404</v>
      </c>
      <c r="O46" s="9" t="s">
        <v>405</v>
      </c>
      <c r="P46" s="7" t="s">
        <v>390</v>
      </c>
      <c r="W46" s="14">
        <f t="shared" si="4"/>
        <v>42.75</v>
      </c>
      <c r="X46" s="14">
        <f t="shared" si="5"/>
        <v>39.15</v>
      </c>
      <c r="Y46" s="14">
        <f t="shared" si="6"/>
        <v>37.989999999999995</v>
      </c>
      <c r="Z46" s="14">
        <f t="shared" si="7"/>
        <v>36.53999999999999</v>
      </c>
      <c r="AA46" s="14">
        <f t="shared" si="8"/>
        <v>34.425</v>
      </c>
      <c r="AB46" s="14">
        <f t="shared" si="9"/>
        <v>33.277499999999996</v>
      </c>
      <c r="AC46" s="14">
        <f t="shared" si="10"/>
        <v>32.129999999999995</v>
      </c>
      <c r="AD46" s="14">
        <f t="shared" si="11"/>
        <v>30.9825</v>
      </c>
    </row>
    <row r="47" spans="1:30" ht="15">
      <c r="A47" s="1" t="s">
        <v>188</v>
      </c>
      <c r="B47" s="1" t="s">
        <v>448</v>
      </c>
      <c r="C47" s="1" t="s">
        <v>189</v>
      </c>
      <c r="D47" s="1" t="str">
        <f t="shared" si="0"/>
        <v>Idenitee Ladies Balmain</v>
      </c>
      <c r="E47" s="1" t="str">
        <f t="shared" si="1"/>
        <v>IDENITEE LADIES BALMAIN</v>
      </c>
      <c r="F47" s="1" t="str">
        <f t="shared" si="2"/>
        <v>idenitee ladies balmain</v>
      </c>
      <c r="G47" s="1" t="s">
        <v>190</v>
      </c>
      <c r="H47" s="2" t="s">
        <v>463</v>
      </c>
      <c r="I47" s="1" t="s">
        <v>191</v>
      </c>
      <c r="J47" s="1" t="str">
        <f t="shared" si="3"/>
        <v>Ladies Easy Care Polyester Interlock Top      100% Polyester Interlock Top, crew neck with detail, set in gathered sleeve , 190gsm, easy care       SIZE RANGE   8 - 26</v>
      </c>
      <c r="K47" s="10" t="s">
        <v>179</v>
      </c>
      <c r="L47" s="9">
        <v>19.95</v>
      </c>
      <c r="M47" s="2" t="s">
        <v>374</v>
      </c>
      <c r="N47" s="10" t="s">
        <v>404</v>
      </c>
      <c r="O47" s="9" t="s">
        <v>405</v>
      </c>
      <c r="P47" s="7" t="s">
        <v>390</v>
      </c>
      <c r="W47" s="14">
        <f t="shared" si="4"/>
        <v>38.25</v>
      </c>
      <c r="X47" s="14">
        <f t="shared" si="5"/>
        <v>34.8</v>
      </c>
      <c r="Y47" s="14">
        <f t="shared" si="6"/>
        <v>33.64</v>
      </c>
      <c r="Z47" s="14">
        <f t="shared" si="7"/>
        <v>32.339999999999996</v>
      </c>
      <c r="AA47" s="14">
        <f t="shared" si="8"/>
        <v>29.924999999999997</v>
      </c>
      <c r="AB47" s="14">
        <f t="shared" si="9"/>
        <v>28.9275</v>
      </c>
      <c r="AC47" s="14">
        <f t="shared" si="10"/>
        <v>27.929999999999996</v>
      </c>
      <c r="AD47" s="14">
        <f t="shared" si="11"/>
        <v>26.9325</v>
      </c>
    </row>
    <row r="48" spans="1:30" ht="15">
      <c r="A48" s="1" t="s">
        <v>192</v>
      </c>
      <c r="B48" s="1" t="s">
        <v>448</v>
      </c>
      <c r="C48" s="1" t="s">
        <v>193</v>
      </c>
      <c r="D48" s="1" t="str">
        <f t="shared" si="0"/>
        <v>Idenitee Men's York Long Sleeve </v>
      </c>
      <c r="E48" s="1" t="str">
        <f t="shared" si="1"/>
        <v>IDENITEE MEN'S YORK LONG SLEEVE </v>
      </c>
      <c r="F48" s="1" t="str">
        <f t="shared" si="2"/>
        <v>idenitee men's york long sleeve </v>
      </c>
      <c r="G48" s="1" t="s">
        <v>194</v>
      </c>
      <c r="H48" s="2" t="s">
        <v>463</v>
      </c>
      <c r="I48" s="1" t="s">
        <v>195</v>
      </c>
      <c r="J48" s="1" t="str">
        <f t="shared" si="3"/>
        <v>Men's Long Sleeve Corporate Stripe Shirt       60% Cotton 40% polyester, Yarn dyed stripe, European collar &amp; cuff, Pearl buttons,       SIZE RANGE  S - 5XL</v>
      </c>
      <c r="K48" s="10" t="s">
        <v>43</v>
      </c>
      <c r="L48" s="9">
        <v>22.95</v>
      </c>
      <c r="M48" s="2" t="s">
        <v>406</v>
      </c>
      <c r="N48" s="10" t="s">
        <v>407</v>
      </c>
      <c r="O48" s="9"/>
      <c r="W48" s="14">
        <f t="shared" si="4"/>
        <v>42.75</v>
      </c>
      <c r="X48" s="14">
        <f t="shared" si="5"/>
        <v>39.15</v>
      </c>
      <c r="Y48" s="14">
        <f t="shared" si="6"/>
        <v>37.989999999999995</v>
      </c>
      <c r="Z48" s="14">
        <f t="shared" si="7"/>
        <v>36.53999999999999</v>
      </c>
      <c r="AA48" s="14">
        <f t="shared" si="8"/>
        <v>34.425</v>
      </c>
      <c r="AB48" s="14">
        <f t="shared" si="9"/>
        <v>33.277499999999996</v>
      </c>
      <c r="AC48" s="14">
        <f t="shared" si="10"/>
        <v>32.129999999999995</v>
      </c>
      <c r="AD48" s="14">
        <f t="shared" si="11"/>
        <v>30.9825</v>
      </c>
    </row>
    <row r="49" spans="1:30" ht="15">
      <c r="A49" s="1" t="s">
        <v>196</v>
      </c>
      <c r="B49" s="1" t="s">
        <v>448</v>
      </c>
      <c r="C49" s="1" t="s">
        <v>197</v>
      </c>
      <c r="D49" s="1" t="str">
        <f t="shared" si="0"/>
        <v>Idenitee Ladies York Long Sleeve </v>
      </c>
      <c r="E49" s="1" t="str">
        <f t="shared" si="1"/>
        <v>IDENITEE LADIES YORK LONG SLEEVE </v>
      </c>
      <c r="F49" s="1" t="str">
        <f t="shared" si="2"/>
        <v>idenitee ladies york long sleeve </v>
      </c>
      <c r="G49" s="1" t="s">
        <v>198</v>
      </c>
      <c r="H49" s="2" t="s">
        <v>463</v>
      </c>
      <c r="I49" s="1" t="s">
        <v>195</v>
      </c>
      <c r="J49" s="1" t="str">
        <f t="shared" si="3"/>
        <v>Ladies Long Sleeve Corporate Stripe Shirt       60% Cotton 40% polyester, Yarn dyed stripe, European collar &amp; cuff, Pearl buttons,       SIZE RANGE   8 - 26</v>
      </c>
      <c r="K49" s="10" t="s">
        <v>179</v>
      </c>
      <c r="L49" s="9">
        <v>21.95</v>
      </c>
      <c r="M49" s="2" t="s">
        <v>406</v>
      </c>
      <c r="N49" s="10" t="s">
        <v>407</v>
      </c>
      <c r="O49" s="9"/>
      <c r="W49" s="14">
        <f t="shared" si="4"/>
        <v>41.25</v>
      </c>
      <c r="X49" s="14">
        <f t="shared" si="5"/>
        <v>37.699999999999996</v>
      </c>
      <c r="Y49" s="14">
        <f t="shared" si="6"/>
        <v>36.54</v>
      </c>
      <c r="Z49" s="14">
        <f t="shared" si="7"/>
        <v>35.13999999999999</v>
      </c>
      <c r="AA49" s="14">
        <f t="shared" si="8"/>
        <v>32.925</v>
      </c>
      <c r="AB49" s="14">
        <f t="shared" si="9"/>
        <v>31.827499999999997</v>
      </c>
      <c r="AC49" s="14">
        <f t="shared" si="10"/>
        <v>30.729999999999997</v>
      </c>
      <c r="AD49" s="14">
        <f t="shared" si="11"/>
        <v>29.6325</v>
      </c>
    </row>
    <row r="50" spans="1:30" ht="15">
      <c r="A50" s="1" t="s">
        <v>199</v>
      </c>
      <c r="B50" s="1" t="s">
        <v>448</v>
      </c>
      <c r="C50" s="1" t="s">
        <v>200</v>
      </c>
      <c r="D50" s="1" t="str">
        <f t="shared" si="0"/>
        <v>Idenitee Ladies York  3/4 Sleeve</v>
      </c>
      <c r="E50" s="1" t="str">
        <f t="shared" si="1"/>
        <v>IDENITEE LADIES YORK  3/4 SLEEVE</v>
      </c>
      <c r="F50" s="1" t="str">
        <f t="shared" si="2"/>
        <v>idenitee ladies york  3/4 sleeve</v>
      </c>
      <c r="G50" s="1" t="s">
        <v>201</v>
      </c>
      <c r="H50" s="2" t="s">
        <v>463</v>
      </c>
      <c r="I50" s="1" t="s">
        <v>195</v>
      </c>
      <c r="J50" s="1" t="str">
        <f t="shared" si="3"/>
        <v>Ladies 3\4 Sleeve Corporate Stripe Shirt       60% Cotton 40% polyester, Yarn dyed stripe, European collar &amp; cuff, Pearl buttons,       SIZE RANGE   8 - 26</v>
      </c>
      <c r="K50" s="10" t="s">
        <v>179</v>
      </c>
      <c r="L50" s="9">
        <v>21.95</v>
      </c>
      <c r="M50" s="2" t="s">
        <v>406</v>
      </c>
      <c r="N50" s="10" t="s">
        <v>407</v>
      </c>
      <c r="O50" s="9"/>
      <c r="W50" s="14">
        <f t="shared" si="4"/>
        <v>41.25</v>
      </c>
      <c r="X50" s="14">
        <f t="shared" si="5"/>
        <v>37.699999999999996</v>
      </c>
      <c r="Y50" s="14">
        <f t="shared" si="6"/>
        <v>36.54</v>
      </c>
      <c r="Z50" s="14">
        <f t="shared" si="7"/>
        <v>35.13999999999999</v>
      </c>
      <c r="AA50" s="14">
        <f t="shared" si="8"/>
        <v>32.925</v>
      </c>
      <c r="AB50" s="14">
        <f t="shared" si="9"/>
        <v>31.827499999999997</v>
      </c>
      <c r="AC50" s="14">
        <f t="shared" si="10"/>
        <v>30.729999999999997</v>
      </c>
      <c r="AD50" s="14">
        <f t="shared" si="11"/>
        <v>29.6325</v>
      </c>
    </row>
    <row r="51" spans="1:30" ht="15">
      <c r="A51" s="1" t="s">
        <v>202</v>
      </c>
      <c r="B51" s="1" t="s">
        <v>448</v>
      </c>
      <c r="C51" s="1" t="s">
        <v>203</v>
      </c>
      <c r="D51" s="1" t="str">
        <f t="shared" si="0"/>
        <v>Idenitee Men's Miller Long Sleeve</v>
      </c>
      <c r="E51" s="1" t="str">
        <f t="shared" si="1"/>
        <v>IDENITEE MEN'S MILLER LONG SLEEVE</v>
      </c>
      <c r="F51" s="1" t="str">
        <f t="shared" si="2"/>
        <v>idenitee men's miller long sleeve</v>
      </c>
      <c r="G51" s="1" t="s">
        <v>204</v>
      </c>
      <c r="H51" s="2" t="s">
        <v>463</v>
      </c>
      <c r="I51" s="1" t="s">
        <v>205</v>
      </c>
      <c r="J51" s="1" t="str">
        <f t="shared" si="3"/>
        <v>Mens Long Sleeve Gingham Check      60% Cotton 40% polyester, Yarn dyed gingham check, Button down collar collar, Roll up sleeve tab, Pearl buttons,       SIZE RANGE  S - 7XL</v>
      </c>
      <c r="K51" s="10" t="s">
        <v>38</v>
      </c>
      <c r="L51" s="9">
        <v>20.95</v>
      </c>
      <c r="M51" s="2" t="s">
        <v>156</v>
      </c>
      <c r="N51" s="10" t="s">
        <v>408</v>
      </c>
      <c r="O51" s="9" t="s">
        <v>369</v>
      </c>
      <c r="P51" s="7" t="s">
        <v>409</v>
      </c>
      <c r="Q51" s="7" t="s">
        <v>367</v>
      </c>
      <c r="W51" s="14">
        <f t="shared" si="4"/>
        <v>39.75</v>
      </c>
      <c r="X51" s="14">
        <f t="shared" si="5"/>
        <v>36.25</v>
      </c>
      <c r="Y51" s="14">
        <f t="shared" si="6"/>
        <v>35.089999999999996</v>
      </c>
      <c r="Z51" s="14">
        <f t="shared" si="7"/>
        <v>33.739999999999995</v>
      </c>
      <c r="AA51" s="14">
        <f t="shared" si="8"/>
        <v>31.424999999999997</v>
      </c>
      <c r="AB51" s="14">
        <f t="shared" si="9"/>
        <v>30.377499999999998</v>
      </c>
      <c r="AC51" s="14">
        <f t="shared" si="10"/>
        <v>29.33</v>
      </c>
      <c r="AD51" s="14">
        <f t="shared" si="11"/>
        <v>28.282500000000002</v>
      </c>
    </row>
    <row r="52" spans="1:30" ht="15">
      <c r="A52" s="1" t="s">
        <v>206</v>
      </c>
      <c r="B52" s="1" t="s">
        <v>448</v>
      </c>
      <c r="C52" s="1" t="s">
        <v>207</v>
      </c>
      <c r="D52" s="1" t="str">
        <f t="shared" si="0"/>
        <v>Idenitee Ladies Miller Long Sleeve </v>
      </c>
      <c r="E52" s="1" t="str">
        <f t="shared" si="1"/>
        <v>IDENITEE LADIES MILLER LONG SLEEVE </v>
      </c>
      <c r="F52" s="1" t="str">
        <f t="shared" si="2"/>
        <v>idenitee ladies miller long sleeve </v>
      </c>
      <c r="G52" s="1" t="s">
        <v>208</v>
      </c>
      <c r="H52" s="2" t="s">
        <v>463</v>
      </c>
      <c r="I52" s="1" t="s">
        <v>209</v>
      </c>
      <c r="J52" s="1" t="str">
        <f t="shared" si="3"/>
        <v>Ladies Long Sleeve Gingham Check      60% Cotton 40% polyester, Yarn dyed gingham check, Button down collar collar, Roll up sleeve tab, Pearl buttons       SIZE RANGE   8 - 26</v>
      </c>
      <c r="K52" s="10" t="s">
        <v>179</v>
      </c>
      <c r="L52" s="9">
        <v>19.95</v>
      </c>
      <c r="M52" s="2" t="s">
        <v>156</v>
      </c>
      <c r="N52" s="10" t="s">
        <v>408</v>
      </c>
      <c r="O52" s="9" t="s">
        <v>369</v>
      </c>
      <c r="P52" s="7" t="s">
        <v>409</v>
      </c>
      <c r="Q52" s="7" t="s">
        <v>367</v>
      </c>
      <c r="W52" s="14">
        <f t="shared" si="4"/>
        <v>38.25</v>
      </c>
      <c r="X52" s="14">
        <f t="shared" si="5"/>
        <v>34.8</v>
      </c>
      <c r="Y52" s="14">
        <f t="shared" si="6"/>
        <v>33.64</v>
      </c>
      <c r="Z52" s="14">
        <f t="shared" si="7"/>
        <v>32.339999999999996</v>
      </c>
      <c r="AA52" s="14">
        <f t="shared" si="8"/>
        <v>29.924999999999997</v>
      </c>
      <c r="AB52" s="14">
        <f t="shared" si="9"/>
        <v>28.9275</v>
      </c>
      <c r="AC52" s="14">
        <f t="shared" si="10"/>
        <v>27.929999999999996</v>
      </c>
      <c r="AD52" s="14">
        <f t="shared" si="11"/>
        <v>26.9325</v>
      </c>
    </row>
    <row r="53" spans="1:30" ht="15">
      <c r="A53" s="1" t="s">
        <v>210</v>
      </c>
      <c r="B53" s="1" t="s">
        <v>448</v>
      </c>
      <c r="C53" s="1" t="s">
        <v>211</v>
      </c>
      <c r="D53" s="1" t="str">
        <f t="shared" si="0"/>
        <v>Idenitee Men's Miller Short Sleeve </v>
      </c>
      <c r="E53" s="1" t="str">
        <f t="shared" si="1"/>
        <v>IDENITEE MEN'S MILLER SHORT SLEEVE </v>
      </c>
      <c r="F53" s="1" t="str">
        <f t="shared" si="2"/>
        <v>idenitee men's miller short sleeve </v>
      </c>
      <c r="G53" s="1" t="s">
        <v>212</v>
      </c>
      <c r="H53" s="2" t="s">
        <v>463</v>
      </c>
      <c r="I53" s="1" t="s">
        <v>213</v>
      </c>
      <c r="J53" s="1" t="str">
        <f t="shared" si="3"/>
        <v>Men's Short Sleeve Gingham Check      60% Cotton 40% polyester, Yarn dyed gingham check, Button down collar, Single pocket with button, Pearl buttons,       SIZE RANGE  S - 7XL</v>
      </c>
      <c r="K53" s="10" t="s">
        <v>38</v>
      </c>
      <c r="L53" s="9">
        <v>19.95</v>
      </c>
      <c r="M53" s="2" t="s">
        <v>156</v>
      </c>
      <c r="N53" s="10" t="s">
        <v>408</v>
      </c>
      <c r="O53" s="9" t="s">
        <v>369</v>
      </c>
      <c r="P53" s="7" t="s">
        <v>409</v>
      </c>
      <c r="Q53" s="7" t="s">
        <v>367</v>
      </c>
      <c r="W53" s="14">
        <f t="shared" si="4"/>
        <v>38.25</v>
      </c>
      <c r="X53" s="14">
        <f t="shared" si="5"/>
        <v>34.8</v>
      </c>
      <c r="Y53" s="14">
        <f t="shared" si="6"/>
        <v>33.64</v>
      </c>
      <c r="Z53" s="14">
        <f t="shared" si="7"/>
        <v>32.339999999999996</v>
      </c>
      <c r="AA53" s="14">
        <f t="shared" si="8"/>
        <v>29.924999999999997</v>
      </c>
      <c r="AB53" s="14">
        <f t="shared" si="9"/>
        <v>28.9275</v>
      </c>
      <c r="AC53" s="14">
        <f t="shared" si="10"/>
        <v>27.929999999999996</v>
      </c>
      <c r="AD53" s="14">
        <f t="shared" si="11"/>
        <v>26.9325</v>
      </c>
    </row>
    <row r="54" spans="1:30" ht="15">
      <c r="A54" s="1" t="s">
        <v>214</v>
      </c>
      <c r="B54" s="1" t="s">
        <v>448</v>
      </c>
      <c r="C54" s="1" t="s">
        <v>215</v>
      </c>
      <c r="D54" s="1" t="str">
        <f t="shared" si="0"/>
        <v>Idenitee Ladies Miller Short Sleeve</v>
      </c>
      <c r="E54" s="1" t="str">
        <f t="shared" si="1"/>
        <v>IDENITEE LADIES MILLER SHORT SLEEVE</v>
      </c>
      <c r="F54" s="1" t="str">
        <f t="shared" si="2"/>
        <v>idenitee ladies miller short sleeve</v>
      </c>
      <c r="G54" s="1" t="s">
        <v>216</v>
      </c>
      <c r="H54" s="2" t="s">
        <v>463</v>
      </c>
      <c r="I54" s="1" t="s">
        <v>217</v>
      </c>
      <c r="J54" s="1" t="str">
        <f t="shared" si="3"/>
        <v>Ladies Short Sleeve Gingham Check      60% Cotton 40% polyester, Yarn dyed gingham check, Button down collar, Single pocket with button, Pearl buttons       SIZE RANGE   8 - 26</v>
      </c>
      <c r="K54" s="10" t="s">
        <v>179</v>
      </c>
      <c r="L54" s="3">
        <v>18.95</v>
      </c>
      <c r="M54" s="2" t="s">
        <v>156</v>
      </c>
      <c r="N54" s="10" t="s">
        <v>408</v>
      </c>
      <c r="O54" s="3" t="s">
        <v>369</v>
      </c>
      <c r="P54" s="7" t="s">
        <v>409</v>
      </c>
      <c r="Q54" s="7" t="s">
        <v>367</v>
      </c>
      <c r="W54" s="14">
        <f t="shared" si="4"/>
        <v>36.75</v>
      </c>
      <c r="X54" s="14">
        <f t="shared" si="5"/>
        <v>33.35</v>
      </c>
      <c r="Y54" s="14">
        <f t="shared" si="6"/>
        <v>32.19</v>
      </c>
      <c r="Z54" s="14">
        <f t="shared" si="7"/>
        <v>30.939999999999994</v>
      </c>
      <c r="AA54" s="14">
        <f t="shared" si="8"/>
        <v>28.424999999999997</v>
      </c>
      <c r="AB54" s="14">
        <f t="shared" si="9"/>
        <v>27.4775</v>
      </c>
      <c r="AC54" s="14">
        <f t="shared" si="10"/>
        <v>26.529999999999998</v>
      </c>
      <c r="AD54" s="14">
        <f t="shared" si="11"/>
        <v>25.5825</v>
      </c>
    </row>
    <row r="55" spans="1:30" ht="15">
      <c r="A55" s="1" t="s">
        <v>218</v>
      </c>
      <c r="B55" s="1" t="s">
        <v>448</v>
      </c>
      <c r="C55" s="1" t="s">
        <v>449</v>
      </c>
      <c r="D55" s="1" t="str">
        <f t="shared" si="0"/>
        <v>Idenitee Men's Dylan Long Sleeve </v>
      </c>
      <c r="E55" s="1" t="str">
        <f t="shared" si="1"/>
        <v>IDENITEE MEN'S DYLAN LONG SLEEVE </v>
      </c>
      <c r="F55" s="1" t="str">
        <f t="shared" si="2"/>
        <v>idenitee men's dylan long sleeve </v>
      </c>
      <c r="G55" s="1" t="s">
        <v>219</v>
      </c>
      <c r="H55" s="2" t="s">
        <v>463</v>
      </c>
      <c r="I55" s="1" t="s">
        <v>220</v>
      </c>
      <c r="J55" s="1" t="str">
        <f t="shared" si="3"/>
        <v>Men's Long Sleeve Denim Shirt       100% Cotton - Indigo Denim, Button down collar, Single chest pocket with button      SIZE RANGE  S - 7XL</v>
      </c>
      <c r="K55" s="10" t="s">
        <v>38</v>
      </c>
      <c r="L55" s="9">
        <v>27.95</v>
      </c>
      <c r="M55" s="2" t="s">
        <v>410</v>
      </c>
      <c r="N55" s="10" t="s">
        <v>411</v>
      </c>
      <c r="O55" s="9"/>
      <c r="W55" s="14">
        <f t="shared" si="4"/>
        <v>50.25</v>
      </c>
      <c r="X55" s="14">
        <f t="shared" si="5"/>
        <v>46.4</v>
      </c>
      <c r="Y55" s="14">
        <f t="shared" si="6"/>
        <v>45.239999999999995</v>
      </c>
      <c r="Z55" s="14">
        <f t="shared" si="7"/>
        <v>43.53999999999999</v>
      </c>
      <c r="AA55" s="14">
        <f t="shared" si="8"/>
        <v>41.925</v>
      </c>
      <c r="AB55" s="14">
        <f t="shared" si="9"/>
        <v>40.527499999999996</v>
      </c>
      <c r="AC55" s="14">
        <f t="shared" si="10"/>
        <v>39.129999999999995</v>
      </c>
      <c r="AD55" s="14">
        <f t="shared" si="11"/>
        <v>37.7325</v>
      </c>
    </row>
    <row r="56" spans="1:30" ht="15">
      <c r="A56" s="1" t="s">
        <v>221</v>
      </c>
      <c r="B56" s="1" t="s">
        <v>448</v>
      </c>
      <c r="C56" s="1" t="s">
        <v>450</v>
      </c>
      <c r="D56" s="1" t="str">
        <f t="shared" si="0"/>
        <v>Idenitee Men's Dylan Short Sleeve </v>
      </c>
      <c r="E56" s="1" t="str">
        <f t="shared" si="1"/>
        <v>IDENITEE MEN'S DYLAN SHORT SLEEVE </v>
      </c>
      <c r="F56" s="1" t="str">
        <f t="shared" si="2"/>
        <v>idenitee men's dylan short sleeve </v>
      </c>
      <c r="G56" s="1" t="s">
        <v>222</v>
      </c>
      <c r="H56" s="2" t="s">
        <v>463</v>
      </c>
      <c r="I56" s="1" t="s">
        <v>220</v>
      </c>
      <c r="J56" s="1" t="str">
        <f t="shared" si="3"/>
        <v>Men's Short Sleeve Denim Shirt       100% Cotton - Indigo Denim, Button down collar, Single chest pocket with button      SIZE RANGE  S - 7XL</v>
      </c>
      <c r="K56" s="10" t="s">
        <v>38</v>
      </c>
      <c r="L56" s="9">
        <v>26.95</v>
      </c>
      <c r="M56" s="2" t="s">
        <v>410</v>
      </c>
      <c r="N56" s="10" t="s">
        <v>411</v>
      </c>
      <c r="O56" s="9"/>
      <c r="W56" s="14">
        <f t="shared" si="4"/>
        <v>48.75</v>
      </c>
      <c r="X56" s="14">
        <f t="shared" si="5"/>
        <v>44.949999999999996</v>
      </c>
      <c r="Y56" s="14">
        <f t="shared" si="6"/>
        <v>43.79</v>
      </c>
      <c r="Z56" s="14">
        <f t="shared" si="7"/>
        <v>42.13999999999999</v>
      </c>
      <c r="AA56" s="14">
        <f t="shared" si="8"/>
        <v>40.425</v>
      </c>
      <c r="AB56" s="14">
        <f t="shared" si="9"/>
        <v>39.0775</v>
      </c>
      <c r="AC56" s="14">
        <f t="shared" si="10"/>
        <v>37.73</v>
      </c>
      <c r="AD56" s="14">
        <f t="shared" si="11"/>
        <v>36.3825</v>
      </c>
    </row>
    <row r="57" spans="1:30" ht="15">
      <c r="A57" s="1" t="s">
        <v>223</v>
      </c>
      <c r="B57" s="1" t="s">
        <v>448</v>
      </c>
      <c r="C57" s="1" t="s">
        <v>451</v>
      </c>
      <c r="D57" s="1" t="str">
        <f t="shared" si="0"/>
        <v>Idenitee Ladies Dylan Long Sleeve </v>
      </c>
      <c r="E57" s="1" t="str">
        <f t="shared" si="1"/>
        <v>IDENITEE LADIES DYLAN LONG SLEEVE </v>
      </c>
      <c r="F57" s="1" t="str">
        <f t="shared" si="2"/>
        <v>idenitee ladies dylan long sleeve </v>
      </c>
      <c r="G57" s="1" t="s">
        <v>224</v>
      </c>
      <c r="H57" s="2" t="s">
        <v>463</v>
      </c>
      <c r="I57" s="1" t="s">
        <v>220</v>
      </c>
      <c r="J57" s="1" t="str">
        <f t="shared" si="3"/>
        <v>Ladies Long Sleeve Denim Shirt       100% Cotton - Indigo Denim, Button down collar, Single chest pocket with button      SIZE RANGE   8 - 26</v>
      </c>
      <c r="K57" s="10" t="s">
        <v>179</v>
      </c>
      <c r="L57" s="9">
        <v>26.95</v>
      </c>
      <c r="M57" s="2" t="s">
        <v>410</v>
      </c>
      <c r="N57" s="10" t="s">
        <v>411</v>
      </c>
      <c r="O57" s="9"/>
      <c r="W57" s="14">
        <f t="shared" si="4"/>
        <v>48.75</v>
      </c>
      <c r="X57" s="14">
        <f t="shared" si="5"/>
        <v>44.949999999999996</v>
      </c>
      <c r="Y57" s="14">
        <f t="shared" si="6"/>
        <v>43.79</v>
      </c>
      <c r="Z57" s="14">
        <f t="shared" si="7"/>
        <v>42.13999999999999</v>
      </c>
      <c r="AA57" s="14">
        <f t="shared" si="8"/>
        <v>40.425</v>
      </c>
      <c r="AB57" s="14">
        <f t="shared" si="9"/>
        <v>39.0775</v>
      </c>
      <c r="AC57" s="14">
        <f t="shared" si="10"/>
        <v>37.73</v>
      </c>
      <c r="AD57" s="14">
        <f t="shared" si="11"/>
        <v>36.3825</v>
      </c>
    </row>
    <row r="58" spans="1:30" ht="15">
      <c r="A58" s="1" t="s">
        <v>225</v>
      </c>
      <c r="B58" s="1" t="s">
        <v>448</v>
      </c>
      <c r="C58" s="1" t="s">
        <v>452</v>
      </c>
      <c r="D58" s="1" t="str">
        <f t="shared" si="0"/>
        <v>Idenitee Ladies Dylan Short Sleeve </v>
      </c>
      <c r="E58" s="1" t="str">
        <f t="shared" si="1"/>
        <v>IDENITEE LADIES DYLAN SHORT SLEEVE </v>
      </c>
      <c r="F58" s="1" t="str">
        <f t="shared" si="2"/>
        <v>idenitee ladies dylan short sleeve </v>
      </c>
      <c r="G58" s="1" t="s">
        <v>226</v>
      </c>
      <c r="H58" s="2" t="s">
        <v>463</v>
      </c>
      <c r="I58" s="1" t="s">
        <v>220</v>
      </c>
      <c r="J58" s="1" t="str">
        <f t="shared" si="3"/>
        <v>Ladies Short Sleeve Denim Shirt       100% Cotton - Indigo Denim, Button down collar, Single chest pocket with button      SIZE RANGE   8 - 26</v>
      </c>
      <c r="K58" s="10" t="s">
        <v>179</v>
      </c>
      <c r="L58" s="9">
        <v>25.95</v>
      </c>
      <c r="M58" s="2" t="s">
        <v>410</v>
      </c>
      <c r="N58" s="10" t="s">
        <v>411</v>
      </c>
      <c r="O58" s="9"/>
      <c r="W58" s="14">
        <f t="shared" si="4"/>
        <v>47.25</v>
      </c>
      <c r="X58" s="14">
        <f t="shared" si="5"/>
        <v>43.5</v>
      </c>
      <c r="Y58" s="14">
        <f t="shared" si="6"/>
        <v>42.339999999999996</v>
      </c>
      <c r="Z58" s="14">
        <f t="shared" si="7"/>
        <v>40.739999999999995</v>
      </c>
      <c r="AA58" s="14">
        <f t="shared" si="8"/>
        <v>38.925</v>
      </c>
      <c r="AB58" s="14">
        <f t="shared" si="9"/>
        <v>37.6275</v>
      </c>
      <c r="AC58" s="14">
        <f t="shared" si="10"/>
        <v>36.33</v>
      </c>
      <c r="AD58" s="14">
        <f t="shared" si="11"/>
        <v>35.0325</v>
      </c>
    </row>
    <row r="59" spans="1:30" ht="15">
      <c r="A59" s="1" t="s">
        <v>227</v>
      </c>
      <c r="B59" s="1" t="s">
        <v>448</v>
      </c>
      <c r="C59" s="1" t="s">
        <v>457</v>
      </c>
      <c r="D59" s="1" t="str">
        <f t="shared" si="0"/>
        <v>Idenitee Men's Baxter Long Sleeve </v>
      </c>
      <c r="E59" s="1" t="str">
        <f t="shared" si="1"/>
        <v>IDENITEE MEN'S BAXTER LONG SLEEVE </v>
      </c>
      <c r="F59" s="1" t="str">
        <f t="shared" si="2"/>
        <v>idenitee men's baxter long sleeve </v>
      </c>
      <c r="G59" s="1" t="s">
        <v>228</v>
      </c>
      <c r="H59" s="2" t="s">
        <v>463</v>
      </c>
      <c r="I59" s="2" t="s">
        <v>229</v>
      </c>
      <c r="J59" s="1" t="str">
        <f t="shared" si="3"/>
        <v>Men's Long Sleeve Stretch Shirt       Cotton rich, 34% polyester 62% cotton 4% spandex, Button Down Collar, Tonal horn buttons       SIZE RANGE  S - 5XL</v>
      </c>
      <c r="K59" s="10" t="s">
        <v>43</v>
      </c>
      <c r="L59" s="9">
        <v>24.45</v>
      </c>
      <c r="M59" s="2" t="s">
        <v>374</v>
      </c>
      <c r="N59" s="10" t="s">
        <v>393</v>
      </c>
      <c r="O59" s="9"/>
      <c r="W59" s="14">
        <f t="shared" si="4"/>
        <v>45</v>
      </c>
      <c r="X59" s="14">
        <f t="shared" si="5"/>
        <v>41.324999999999996</v>
      </c>
      <c r="Y59" s="14">
        <f t="shared" si="6"/>
        <v>40.165</v>
      </c>
      <c r="Z59" s="14">
        <f t="shared" si="7"/>
        <v>38.63999999999999</v>
      </c>
      <c r="AA59" s="14">
        <f t="shared" si="8"/>
        <v>36.675</v>
      </c>
      <c r="AB59" s="14">
        <f t="shared" si="9"/>
        <v>35.4525</v>
      </c>
      <c r="AC59" s="14">
        <f t="shared" si="10"/>
        <v>34.23</v>
      </c>
      <c r="AD59" s="14">
        <f t="shared" si="11"/>
        <v>33.0075</v>
      </c>
    </row>
    <row r="60" spans="1:30" ht="15">
      <c r="A60" s="1" t="s">
        <v>230</v>
      </c>
      <c r="B60" s="1" t="s">
        <v>448</v>
      </c>
      <c r="C60" s="1" t="s">
        <v>458</v>
      </c>
      <c r="D60" s="1" t="str">
        <f t="shared" si="0"/>
        <v>Idenitee Ladies Baxter Long Sleeve </v>
      </c>
      <c r="E60" s="1" t="str">
        <f t="shared" si="1"/>
        <v>IDENITEE LADIES BAXTER LONG SLEEVE </v>
      </c>
      <c r="F60" s="1" t="str">
        <f t="shared" si="2"/>
        <v>idenitee ladies baxter long sleeve </v>
      </c>
      <c r="G60" s="1" t="s">
        <v>231</v>
      </c>
      <c r="H60" s="2" t="s">
        <v>463</v>
      </c>
      <c r="I60" s="2" t="s">
        <v>229</v>
      </c>
      <c r="J60" s="1" t="str">
        <f t="shared" si="3"/>
        <v>Ladies Long Sleeve Stretch Shirt       Cotton rich, 34% polyester 62% cotton 4% spandex, Button Down Collar, Tonal horn buttons       SIZE RANGE   8 - 26</v>
      </c>
      <c r="K60" s="10" t="s">
        <v>179</v>
      </c>
      <c r="L60" s="9">
        <v>23.45</v>
      </c>
      <c r="M60" s="2" t="s">
        <v>374</v>
      </c>
      <c r="N60" s="10" t="s">
        <v>375</v>
      </c>
      <c r="O60" s="9"/>
      <c r="W60" s="14">
        <f t="shared" si="4"/>
        <v>43.5</v>
      </c>
      <c r="X60" s="14">
        <f t="shared" si="5"/>
        <v>39.875</v>
      </c>
      <c r="Y60" s="14">
        <f t="shared" si="6"/>
        <v>38.714999999999996</v>
      </c>
      <c r="Z60" s="14">
        <f t="shared" si="7"/>
        <v>37.239999999999995</v>
      </c>
      <c r="AA60" s="14">
        <f t="shared" si="8"/>
        <v>35.175</v>
      </c>
      <c r="AB60" s="14">
        <f t="shared" si="9"/>
        <v>34.0025</v>
      </c>
      <c r="AC60" s="14">
        <f t="shared" si="10"/>
        <v>32.83</v>
      </c>
      <c r="AD60" s="14">
        <f t="shared" si="11"/>
        <v>31.657500000000002</v>
      </c>
    </row>
    <row r="61" spans="1:30" ht="15">
      <c r="A61" s="1" t="s">
        <v>232</v>
      </c>
      <c r="B61" s="1" t="s">
        <v>448</v>
      </c>
      <c r="C61" s="1" t="s">
        <v>453</v>
      </c>
      <c r="D61" s="1" t="str">
        <f t="shared" si="0"/>
        <v>Idenitee Men's Hudson Long Sleeve </v>
      </c>
      <c r="E61" s="1" t="str">
        <f t="shared" si="1"/>
        <v>IDENITEE MEN'S HUDSON LONG SLEEVE </v>
      </c>
      <c r="F61" s="1" t="str">
        <f t="shared" si="2"/>
        <v>idenitee men's hudson long sleeve </v>
      </c>
      <c r="G61" s="1" t="s">
        <v>233</v>
      </c>
      <c r="H61" s="2" t="s">
        <v>463</v>
      </c>
      <c r="I61" s="1" t="s">
        <v>234</v>
      </c>
      <c r="J61" s="1" t="str">
        <f t="shared" si="3"/>
        <v>Men's Long Sleeve Double Gingham Check Shirt      60% Cotton 40% polyester, Yarn dyed gingham check, Easy care, Contrast inner collar &amp; inner cuff, Single pocket, Horn buttons       SIZE RANGE  S - 7XL</v>
      </c>
      <c r="K61" s="10" t="s">
        <v>38</v>
      </c>
      <c r="L61" s="9">
        <v>22.95</v>
      </c>
      <c r="M61" s="2" t="s">
        <v>412</v>
      </c>
      <c r="N61" s="10" t="s">
        <v>413</v>
      </c>
      <c r="O61" s="9" t="s">
        <v>414</v>
      </c>
      <c r="P61" s="7" t="s">
        <v>415</v>
      </c>
      <c r="Q61" s="7" t="s">
        <v>416</v>
      </c>
      <c r="W61" s="14">
        <f t="shared" si="4"/>
        <v>42.75</v>
      </c>
      <c r="X61" s="14">
        <f t="shared" si="5"/>
        <v>39.15</v>
      </c>
      <c r="Y61" s="14">
        <f t="shared" si="6"/>
        <v>37.989999999999995</v>
      </c>
      <c r="Z61" s="14">
        <f t="shared" si="7"/>
        <v>36.53999999999999</v>
      </c>
      <c r="AA61" s="14">
        <f t="shared" si="8"/>
        <v>34.425</v>
      </c>
      <c r="AB61" s="14">
        <f t="shared" si="9"/>
        <v>33.277499999999996</v>
      </c>
      <c r="AC61" s="14">
        <f t="shared" si="10"/>
        <v>32.129999999999995</v>
      </c>
      <c r="AD61" s="14">
        <f t="shared" si="11"/>
        <v>30.9825</v>
      </c>
    </row>
    <row r="62" spans="1:30" ht="15">
      <c r="A62" s="1" t="s">
        <v>235</v>
      </c>
      <c r="B62" s="1" t="s">
        <v>448</v>
      </c>
      <c r="C62" s="1" t="s">
        <v>454</v>
      </c>
      <c r="D62" s="1" t="str">
        <f t="shared" si="0"/>
        <v>Idenitee Men's Hudson Short Sleeve </v>
      </c>
      <c r="E62" s="1" t="str">
        <f t="shared" si="1"/>
        <v>IDENITEE MEN'S HUDSON SHORT SLEEVE </v>
      </c>
      <c r="F62" s="1" t="str">
        <f t="shared" si="2"/>
        <v>idenitee men's hudson short sleeve </v>
      </c>
      <c r="G62" s="1" t="s">
        <v>236</v>
      </c>
      <c r="H62" s="2" t="s">
        <v>463</v>
      </c>
      <c r="I62" s="1" t="s">
        <v>237</v>
      </c>
      <c r="J62" s="1" t="str">
        <f t="shared" si="3"/>
        <v>Men's Short Sleeve Double Gingham Check Shirt      60% Cotton 40% polyester, Yarn dyed gingham check, Easy care, Contrast inner collar, Single pocket, Horn buttons       SIZE RANGE  S - 7XL</v>
      </c>
      <c r="K62" s="10" t="s">
        <v>38</v>
      </c>
      <c r="L62" s="9">
        <v>21.95</v>
      </c>
      <c r="M62" s="2" t="s">
        <v>412</v>
      </c>
      <c r="N62" s="10" t="s">
        <v>413</v>
      </c>
      <c r="O62" s="9" t="s">
        <v>414</v>
      </c>
      <c r="P62" s="7" t="s">
        <v>415</v>
      </c>
      <c r="Q62" s="7" t="s">
        <v>416</v>
      </c>
      <c r="W62" s="14">
        <f t="shared" si="4"/>
        <v>41.25</v>
      </c>
      <c r="X62" s="14">
        <f t="shared" si="5"/>
        <v>37.699999999999996</v>
      </c>
      <c r="Y62" s="14">
        <f t="shared" si="6"/>
        <v>36.54</v>
      </c>
      <c r="Z62" s="14">
        <f t="shared" si="7"/>
        <v>35.13999999999999</v>
      </c>
      <c r="AA62" s="14">
        <f t="shared" si="8"/>
        <v>32.925</v>
      </c>
      <c r="AB62" s="14">
        <f t="shared" si="9"/>
        <v>31.827499999999997</v>
      </c>
      <c r="AC62" s="14">
        <f t="shared" si="10"/>
        <v>30.729999999999997</v>
      </c>
      <c r="AD62" s="14">
        <f t="shared" si="11"/>
        <v>29.6325</v>
      </c>
    </row>
    <row r="63" spans="1:30" ht="15">
      <c r="A63" s="1" t="s">
        <v>238</v>
      </c>
      <c r="B63" s="1" t="s">
        <v>448</v>
      </c>
      <c r="C63" s="1" t="s">
        <v>455</v>
      </c>
      <c r="D63" s="1" t="str">
        <f t="shared" si="0"/>
        <v>Idenitee Ladies Hudson Long Sleeve </v>
      </c>
      <c r="E63" s="1" t="str">
        <f t="shared" si="1"/>
        <v>IDENITEE LADIES HUDSON LONG SLEEVE </v>
      </c>
      <c r="F63" s="1" t="str">
        <f t="shared" si="2"/>
        <v>idenitee ladies hudson long sleeve </v>
      </c>
      <c r="G63" s="1" t="s">
        <v>239</v>
      </c>
      <c r="H63" s="2" t="s">
        <v>463</v>
      </c>
      <c r="I63" s="1" t="s">
        <v>240</v>
      </c>
      <c r="J63" s="1" t="str">
        <f t="shared" si="3"/>
        <v>Ladies Long Sleeve Double Gingham Check Shirt      60% Cotton 40% polyester, Yarn dyed gingham check, Easy care, Contrast inner collar &amp; inner cuff, Horn buttons       SIZE RANGE   8 - 26</v>
      </c>
      <c r="K63" s="10" t="s">
        <v>179</v>
      </c>
      <c r="L63" s="9">
        <v>21.95</v>
      </c>
      <c r="M63" s="2" t="s">
        <v>412</v>
      </c>
      <c r="N63" s="10" t="s">
        <v>413</v>
      </c>
      <c r="O63" s="9" t="s">
        <v>414</v>
      </c>
      <c r="P63" s="7" t="s">
        <v>415</v>
      </c>
      <c r="Q63" s="7" t="s">
        <v>416</v>
      </c>
      <c r="W63" s="14">
        <f t="shared" si="4"/>
        <v>41.25</v>
      </c>
      <c r="X63" s="14">
        <f t="shared" si="5"/>
        <v>37.699999999999996</v>
      </c>
      <c r="Y63" s="14">
        <f t="shared" si="6"/>
        <v>36.54</v>
      </c>
      <c r="Z63" s="14">
        <f t="shared" si="7"/>
        <v>35.13999999999999</v>
      </c>
      <c r="AA63" s="14">
        <f t="shared" si="8"/>
        <v>32.925</v>
      </c>
      <c r="AB63" s="14">
        <f t="shared" si="9"/>
        <v>31.827499999999997</v>
      </c>
      <c r="AC63" s="14">
        <f t="shared" si="10"/>
        <v>30.729999999999997</v>
      </c>
      <c r="AD63" s="14">
        <f t="shared" si="11"/>
        <v>29.6325</v>
      </c>
    </row>
    <row r="64" spans="1:30" ht="15">
      <c r="A64" s="1" t="s">
        <v>241</v>
      </c>
      <c r="B64" s="1" t="s">
        <v>448</v>
      </c>
      <c r="C64" s="1" t="s">
        <v>456</v>
      </c>
      <c r="D64" s="1" t="str">
        <f t="shared" si="0"/>
        <v>Idenitee Ladies Hudson Short Sleeve </v>
      </c>
      <c r="E64" s="1" t="str">
        <f t="shared" si="1"/>
        <v>IDENITEE LADIES HUDSON SHORT SLEEVE </v>
      </c>
      <c r="F64" s="1" t="str">
        <f t="shared" si="2"/>
        <v>idenitee ladies hudson short sleeve </v>
      </c>
      <c r="G64" s="1" t="s">
        <v>242</v>
      </c>
      <c r="H64" s="2" t="s">
        <v>463</v>
      </c>
      <c r="I64" s="1" t="s">
        <v>243</v>
      </c>
      <c r="J64" s="1" t="str">
        <f t="shared" si="3"/>
        <v>Ladies Short Sleeve Double Gingham Check Shirt      60% Cotton 40% polyester, Yarn dyed gingham check, Easy care, Contrast inner collar, Horn buttons       SIZE RANGE   8 - 26</v>
      </c>
      <c r="K64" s="10" t="s">
        <v>179</v>
      </c>
      <c r="L64" s="9">
        <v>20.95</v>
      </c>
      <c r="M64" s="2" t="s">
        <v>412</v>
      </c>
      <c r="N64" s="10" t="s">
        <v>413</v>
      </c>
      <c r="O64" s="9" t="s">
        <v>414</v>
      </c>
      <c r="P64" s="7" t="s">
        <v>415</v>
      </c>
      <c r="Q64" s="7" t="s">
        <v>416</v>
      </c>
      <c r="W64" s="14">
        <f t="shared" si="4"/>
        <v>39.75</v>
      </c>
      <c r="X64" s="14">
        <f t="shared" si="5"/>
        <v>36.25</v>
      </c>
      <c r="Y64" s="14">
        <f t="shared" si="6"/>
        <v>35.089999999999996</v>
      </c>
      <c r="Z64" s="14">
        <f t="shared" si="7"/>
        <v>33.739999999999995</v>
      </c>
      <c r="AA64" s="14">
        <f t="shared" si="8"/>
        <v>31.424999999999997</v>
      </c>
      <c r="AB64" s="14">
        <f t="shared" si="9"/>
        <v>30.377499999999998</v>
      </c>
      <c r="AC64" s="14">
        <f t="shared" si="10"/>
        <v>29.33</v>
      </c>
      <c r="AD64" s="14">
        <f t="shared" si="11"/>
        <v>28.282500000000002</v>
      </c>
    </row>
    <row r="65" spans="1:30" ht="15">
      <c r="A65" s="1" t="s">
        <v>244</v>
      </c>
      <c r="B65" s="1" t="s">
        <v>448</v>
      </c>
      <c r="C65" s="1" t="s">
        <v>245</v>
      </c>
      <c r="D65" s="1" t="str">
        <f t="shared" si="0"/>
        <v>Idenitee Men's Jasper Long Sleeve </v>
      </c>
      <c r="E65" s="1" t="str">
        <f t="shared" si="1"/>
        <v>IDENITEE MEN'S JASPER LONG SLEEVE </v>
      </c>
      <c r="F65" s="1" t="str">
        <f t="shared" si="2"/>
        <v>idenitee men's jasper long sleeve </v>
      </c>
      <c r="G65" s="1" t="s">
        <v>246</v>
      </c>
      <c r="H65" s="2" t="s">
        <v>463</v>
      </c>
      <c r="I65" s="1" t="s">
        <v>247</v>
      </c>
      <c r="J65" s="1" t="str">
        <f t="shared" si="3"/>
        <v>Men's Long Sleeve Cross Hatch Casual Shirt      60% Cotton 40% Polyester, Easy care cross hatch design, double pockets, roll up sleeve tab, Tone on tone matt buttons,       SIZE RANGE  S - 7XL</v>
      </c>
      <c r="K65" s="10" t="s">
        <v>38</v>
      </c>
      <c r="L65" s="9">
        <v>20.95</v>
      </c>
      <c r="M65" s="2" t="s">
        <v>417</v>
      </c>
      <c r="N65" s="10" t="s">
        <v>390</v>
      </c>
      <c r="O65" s="9" t="s">
        <v>378</v>
      </c>
      <c r="W65" s="14">
        <f t="shared" si="4"/>
        <v>39.75</v>
      </c>
      <c r="X65" s="14">
        <f t="shared" si="5"/>
        <v>36.25</v>
      </c>
      <c r="Y65" s="14">
        <f t="shared" si="6"/>
        <v>35.089999999999996</v>
      </c>
      <c r="Z65" s="14">
        <f t="shared" si="7"/>
        <v>33.739999999999995</v>
      </c>
      <c r="AA65" s="14">
        <f t="shared" si="8"/>
        <v>31.424999999999997</v>
      </c>
      <c r="AB65" s="14">
        <f t="shared" si="9"/>
        <v>30.377499999999998</v>
      </c>
      <c r="AC65" s="14">
        <f t="shared" si="10"/>
        <v>29.33</v>
      </c>
      <c r="AD65" s="14">
        <f t="shared" si="11"/>
        <v>28.282500000000002</v>
      </c>
    </row>
    <row r="66" spans="1:30" ht="15">
      <c r="A66" s="1" t="s">
        <v>248</v>
      </c>
      <c r="B66" s="1" t="s">
        <v>448</v>
      </c>
      <c r="C66" s="1" t="s">
        <v>249</v>
      </c>
      <c r="D66" s="1" t="str">
        <f t="shared" si="0"/>
        <v>Idenitee Ladies Jasper Long Sleeve</v>
      </c>
      <c r="E66" s="1" t="str">
        <f t="shared" si="1"/>
        <v>IDENITEE LADIES JASPER LONG SLEEVE</v>
      </c>
      <c r="F66" s="1" t="str">
        <f t="shared" si="2"/>
        <v>idenitee ladies jasper long sleeve</v>
      </c>
      <c r="G66" s="1" t="s">
        <v>250</v>
      </c>
      <c r="H66" s="2" t="s">
        <v>463</v>
      </c>
      <c r="I66" s="1" t="s">
        <v>251</v>
      </c>
      <c r="J66" s="1" t="str">
        <f t="shared" si="3"/>
        <v>Ladies Long Sleeve Cross Hatch Casual Shirt      60% Cotton 40% Polyester, Easy care cross hatch design, double pockets, Roll up sleeve tabs, Tone on tone matt buttons,       SIZE RANGE   8 - 26</v>
      </c>
      <c r="K66" s="10" t="s">
        <v>179</v>
      </c>
      <c r="L66" s="9">
        <v>19.95</v>
      </c>
      <c r="M66" s="2" t="s">
        <v>417</v>
      </c>
      <c r="N66" s="10" t="s">
        <v>390</v>
      </c>
      <c r="O66" s="9" t="s">
        <v>378</v>
      </c>
      <c r="W66" s="14">
        <f t="shared" si="4"/>
        <v>38.25</v>
      </c>
      <c r="X66" s="14">
        <f t="shared" si="5"/>
        <v>34.8</v>
      </c>
      <c r="Y66" s="14">
        <f t="shared" si="6"/>
        <v>33.64</v>
      </c>
      <c r="Z66" s="14">
        <f t="shared" si="7"/>
        <v>32.339999999999996</v>
      </c>
      <c r="AA66" s="14">
        <f t="shared" si="8"/>
        <v>29.924999999999997</v>
      </c>
      <c r="AB66" s="14">
        <f t="shared" si="9"/>
        <v>28.9275</v>
      </c>
      <c r="AC66" s="14">
        <f t="shared" si="10"/>
        <v>27.929999999999996</v>
      </c>
      <c r="AD66" s="14">
        <f t="shared" si="11"/>
        <v>26.9325</v>
      </c>
    </row>
    <row r="67" spans="1:30" ht="15">
      <c r="A67" s="1" t="s">
        <v>252</v>
      </c>
      <c r="B67" s="1" t="s">
        <v>448</v>
      </c>
      <c r="C67" s="1" t="s">
        <v>253</v>
      </c>
      <c r="D67" s="1" t="str">
        <f aca="true" t="shared" si="12" ref="D67:D94">CONCATENATE(B67,C67)</f>
        <v>Idenitee Men's Jasper Short Sleeve </v>
      </c>
      <c r="E67" s="1" t="str">
        <f aca="true" t="shared" si="13" ref="E67:E94">UPPER(D67)</f>
        <v>IDENITEE MEN'S JASPER SHORT SLEEVE </v>
      </c>
      <c r="F67" s="1" t="str">
        <f aca="true" t="shared" si="14" ref="F67:F94">LOWER(E67)</f>
        <v>idenitee men's jasper short sleeve </v>
      </c>
      <c r="G67" s="1" t="s">
        <v>254</v>
      </c>
      <c r="H67" s="2" t="s">
        <v>463</v>
      </c>
      <c r="I67" s="1" t="s">
        <v>255</v>
      </c>
      <c r="J67" s="1" t="str">
        <f>CONCATENATE(G67,H67,I67,H67,$K$1,K67)</f>
        <v>Men's Short Sleeve Cross Hatch Casual Shirt      60% Cotton 40% Polyester, Easy care cross hatch design, double pockets, Tone on tone matt buttons,       SIZE RANGE  S - 7XL</v>
      </c>
      <c r="K67" s="10" t="s">
        <v>38</v>
      </c>
      <c r="L67" s="9">
        <v>19.95</v>
      </c>
      <c r="M67" s="2" t="s">
        <v>417</v>
      </c>
      <c r="N67" s="10" t="s">
        <v>390</v>
      </c>
      <c r="O67" s="9" t="s">
        <v>378</v>
      </c>
      <c r="W67" s="14">
        <f aca="true" t="shared" si="15" ref="W67:W94">($L67+5.55)*1.5</f>
        <v>38.25</v>
      </c>
      <c r="X67" s="14">
        <f aca="true" t="shared" si="16" ref="X67:X94">($L67+4.05)*1.45</f>
        <v>34.8</v>
      </c>
      <c r="Y67" s="14">
        <f aca="true" t="shared" si="17" ref="Y67:Y94">($L67+3.25)*1.45</f>
        <v>33.64</v>
      </c>
      <c r="Z67" s="14">
        <f aca="true" t="shared" si="18" ref="Z67:Z94">($L67+3.15)*1.4</f>
        <v>32.339999999999996</v>
      </c>
      <c r="AA67" s="14">
        <f aca="true" t="shared" si="19" ref="AA67:AA94">$L67*1.5</f>
        <v>29.924999999999997</v>
      </c>
      <c r="AB67" s="14">
        <f aca="true" t="shared" si="20" ref="AB67:AB94">$L67*1.45</f>
        <v>28.9275</v>
      </c>
      <c r="AC67" s="14">
        <f aca="true" t="shared" si="21" ref="AC67:AC94">$L67*1.4</f>
        <v>27.929999999999996</v>
      </c>
      <c r="AD67" s="14">
        <f aca="true" t="shared" si="22" ref="AD67:AD94">$L67*1.35</f>
        <v>26.9325</v>
      </c>
    </row>
    <row r="68" spans="1:30" ht="15">
      <c r="A68" s="1" t="s">
        <v>256</v>
      </c>
      <c r="B68" s="1" t="s">
        <v>448</v>
      </c>
      <c r="C68" s="1" t="s">
        <v>257</v>
      </c>
      <c r="D68" s="1" t="str">
        <f t="shared" si="12"/>
        <v>Idenitee Ladies Jasper Short Sleeve </v>
      </c>
      <c r="E68" s="1" t="str">
        <f t="shared" si="13"/>
        <v>IDENITEE LADIES JASPER SHORT SLEEVE </v>
      </c>
      <c r="F68" s="1" t="str">
        <f t="shared" si="14"/>
        <v>idenitee ladies jasper short sleeve </v>
      </c>
      <c r="G68" s="1" t="s">
        <v>258</v>
      </c>
      <c r="H68" s="2" t="s">
        <v>463</v>
      </c>
      <c r="I68" s="1" t="s">
        <v>255</v>
      </c>
      <c r="J68" s="1" t="str">
        <f>CONCATENATE(G68,H68,I68,H68,$K$1,K68)</f>
        <v>Ladies Short Sleeve Cross Hatch Casual Shirt      60% Cotton 40% Polyester, Easy care cross hatch design, double pockets, Tone on tone matt buttons,       SIZE RANGE   8 - 26</v>
      </c>
      <c r="K68" s="10" t="s">
        <v>179</v>
      </c>
      <c r="L68" s="9">
        <v>19.95</v>
      </c>
      <c r="M68" s="2" t="s">
        <v>417</v>
      </c>
      <c r="N68" s="10" t="s">
        <v>390</v>
      </c>
      <c r="O68" s="9" t="s">
        <v>378</v>
      </c>
      <c r="W68" s="14">
        <f t="shared" si="15"/>
        <v>38.25</v>
      </c>
      <c r="X68" s="14">
        <f t="shared" si="16"/>
        <v>34.8</v>
      </c>
      <c r="Y68" s="14">
        <f t="shared" si="17"/>
        <v>33.64</v>
      </c>
      <c r="Z68" s="14">
        <f t="shared" si="18"/>
        <v>32.339999999999996</v>
      </c>
      <c r="AA68" s="14">
        <f t="shared" si="19"/>
        <v>29.924999999999997</v>
      </c>
      <c r="AB68" s="14">
        <f t="shared" si="20"/>
        <v>28.9275</v>
      </c>
      <c r="AC68" s="14">
        <f t="shared" si="21"/>
        <v>27.929999999999996</v>
      </c>
      <c r="AD68" s="14">
        <f t="shared" si="22"/>
        <v>26.9325</v>
      </c>
    </row>
    <row r="69" spans="1:30" ht="15">
      <c r="A69" s="1" t="s">
        <v>259</v>
      </c>
      <c r="B69" s="1" t="s">
        <v>448</v>
      </c>
      <c r="C69" s="1" t="s">
        <v>260</v>
      </c>
      <c r="D69" s="1" t="str">
        <f t="shared" si="12"/>
        <v>Idenitee Men's Felix Long Sleeve </v>
      </c>
      <c r="E69" s="1" t="str">
        <f t="shared" si="13"/>
        <v>IDENITEE MEN'S FELIX LONG SLEEVE </v>
      </c>
      <c r="F69" s="1" t="str">
        <f t="shared" si="14"/>
        <v>idenitee men's felix long sleeve </v>
      </c>
      <c r="G69" s="1" t="s">
        <v>261</v>
      </c>
      <c r="H69" s="2" t="s">
        <v>463</v>
      </c>
      <c r="I69" s="1" t="s">
        <v>262</v>
      </c>
      <c r="J69" s="1" t="str">
        <f>CONCATENATE(G69,H69,I69,H69,$K$1,K69)</f>
        <v>Men's Long Sleeve Cross Hatch Dress Shirt      60% Cotton 40% Polyester, Easy care cross hatch design, Tone on tone matt buttons,       SIZE RANGE  S - 7XL</v>
      </c>
      <c r="K69" s="10" t="s">
        <v>38</v>
      </c>
      <c r="L69" s="9">
        <v>21.95</v>
      </c>
      <c r="M69" s="2" t="s">
        <v>417</v>
      </c>
      <c r="N69" s="10" t="s">
        <v>390</v>
      </c>
      <c r="O69" s="9" t="s">
        <v>378</v>
      </c>
      <c r="W69" s="14">
        <f t="shared" si="15"/>
        <v>41.25</v>
      </c>
      <c r="X69" s="14">
        <f t="shared" si="16"/>
        <v>37.699999999999996</v>
      </c>
      <c r="Y69" s="14">
        <f t="shared" si="17"/>
        <v>36.54</v>
      </c>
      <c r="Z69" s="14">
        <f t="shared" si="18"/>
        <v>35.13999999999999</v>
      </c>
      <c r="AA69" s="14">
        <f t="shared" si="19"/>
        <v>32.925</v>
      </c>
      <c r="AB69" s="14">
        <f t="shared" si="20"/>
        <v>31.827499999999997</v>
      </c>
      <c r="AC69" s="14">
        <f t="shared" si="21"/>
        <v>30.729999999999997</v>
      </c>
      <c r="AD69" s="14">
        <f t="shared" si="22"/>
        <v>29.6325</v>
      </c>
    </row>
    <row r="70" spans="1:30" ht="15">
      <c r="A70" s="1" t="s">
        <v>263</v>
      </c>
      <c r="B70" s="1" t="s">
        <v>448</v>
      </c>
      <c r="C70" s="1" t="s">
        <v>264</v>
      </c>
      <c r="D70" s="1" t="str">
        <f t="shared" si="12"/>
        <v>Idenitee Ladies Felix Long Sleeve </v>
      </c>
      <c r="E70" s="1" t="str">
        <f t="shared" si="13"/>
        <v>IDENITEE LADIES FELIX LONG SLEEVE </v>
      </c>
      <c r="F70" s="1" t="str">
        <f t="shared" si="14"/>
        <v>idenitee ladies felix long sleeve </v>
      </c>
      <c r="G70" s="1" t="s">
        <v>265</v>
      </c>
      <c r="H70" s="2" t="s">
        <v>463</v>
      </c>
      <c r="I70" s="1" t="s">
        <v>266</v>
      </c>
      <c r="J70" s="1" t="str">
        <f>CONCATENATE(G70,H70,I70,H70,$K$1,K70)</f>
        <v>Ladies Long Sleeve Cross Hatch Dress Shirt      60% Cotton 40% Polyester, Easy care cross hatch design, Concealed placket, Shoulder pleats, Tone on tone matt buttons,       SIZE RANGE   8 - 26</v>
      </c>
      <c r="K70" s="10" t="s">
        <v>179</v>
      </c>
      <c r="L70" s="9">
        <v>20.95</v>
      </c>
      <c r="M70" s="2" t="s">
        <v>417</v>
      </c>
      <c r="N70" s="10" t="s">
        <v>390</v>
      </c>
      <c r="O70" s="9" t="s">
        <v>378</v>
      </c>
      <c r="W70" s="14">
        <f t="shared" si="15"/>
        <v>39.75</v>
      </c>
      <c r="X70" s="14">
        <f t="shared" si="16"/>
        <v>36.25</v>
      </c>
      <c r="Y70" s="14">
        <f t="shared" si="17"/>
        <v>35.089999999999996</v>
      </c>
      <c r="Z70" s="14">
        <f t="shared" si="18"/>
        <v>33.739999999999995</v>
      </c>
      <c r="AA70" s="14">
        <f t="shared" si="19"/>
        <v>31.424999999999997</v>
      </c>
      <c r="AB70" s="14">
        <f t="shared" si="20"/>
        <v>30.377499999999998</v>
      </c>
      <c r="AC70" s="14">
        <f t="shared" si="21"/>
        <v>29.33</v>
      </c>
      <c r="AD70" s="14">
        <f t="shared" si="22"/>
        <v>28.282500000000002</v>
      </c>
    </row>
    <row r="71" spans="1:30" ht="15">
      <c r="A71" s="1" t="s">
        <v>267</v>
      </c>
      <c r="B71" s="1" t="s">
        <v>448</v>
      </c>
      <c r="C71" s="1" t="s">
        <v>268</v>
      </c>
      <c r="D71" s="1" t="str">
        <f t="shared" si="12"/>
        <v>Idenitee Ladies Felix 3/4 Sleeve</v>
      </c>
      <c r="E71" s="1" t="str">
        <f t="shared" si="13"/>
        <v>IDENITEE LADIES FELIX 3/4 SLEEVE</v>
      </c>
      <c r="F71" s="1" t="str">
        <f t="shared" si="14"/>
        <v>idenitee ladies felix 3/4 sleeve</v>
      </c>
      <c r="G71" s="1" t="s">
        <v>269</v>
      </c>
      <c r="H71" s="2" t="s">
        <v>463</v>
      </c>
      <c r="I71" s="1" t="s">
        <v>266</v>
      </c>
      <c r="J71" s="1" t="str">
        <f>CONCATENATE(G71,H71,I71,H71,$K$1,K71)</f>
        <v>Ladies 3/4 Sleeve Cross Hatch Dress Shirt      60% Cotton 40% Polyester, Easy care cross hatch design, Concealed placket, Shoulder pleats, Tone on tone matt buttons,       SIZE RANGE   8 - 26</v>
      </c>
      <c r="K71" s="10" t="s">
        <v>179</v>
      </c>
      <c r="L71" s="9">
        <v>20.95</v>
      </c>
      <c r="M71" s="2" t="s">
        <v>417</v>
      </c>
      <c r="N71" s="10" t="s">
        <v>390</v>
      </c>
      <c r="O71" s="9" t="s">
        <v>378</v>
      </c>
      <c r="W71" s="14">
        <f t="shared" si="15"/>
        <v>39.75</v>
      </c>
      <c r="X71" s="14">
        <f t="shared" si="16"/>
        <v>36.25</v>
      </c>
      <c r="Y71" s="14">
        <f t="shared" si="17"/>
        <v>35.089999999999996</v>
      </c>
      <c r="Z71" s="14">
        <f t="shared" si="18"/>
        <v>33.739999999999995</v>
      </c>
      <c r="AA71" s="14">
        <f t="shared" si="19"/>
        <v>31.424999999999997</v>
      </c>
      <c r="AB71" s="14">
        <f t="shared" si="20"/>
        <v>30.377499999999998</v>
      </c>
      <c r="AC71" s="14">
        <f t="shared" si="21"/>
        <v>29.33</v>
      </c>
      <c r="AD71" s="14">
        <f t="shared" si="22"/>
        <v>28.282500000000002</v>
      </c>
    </row>
    <row r="72" spans="1:30" ht="15">
      <c r="A72" s="1" t="s">
        <v>270</v>
      </c>
      <c r="B72" s="1" t="s">
        <v>448</v>
      </c>
      <c r="C72" s="1" t="s">
        <v>459</v>
      </c>
      <c r="D72" s="1" t="str">
        <f t="shared" si="12"/>
        <v>Idenitee Men's Reuben Long Sleeve </v>
      </c>
      <c r="E72" s="1" t="str">
        <f t="shared" si="13"/>
        <v>IDENITEE MEN'S REUBEN LONG SLEEVE </v>
      </c>
      <c r="F72" s="1" t="str">
        <f t="shared" si="14"/>
        <v>idenitee men's reuben long sleeve </v>
      </c>
      <c r="G72" s="1" t="s">
        <v>271</v>
      </c>
      <c r="H72" s="2" t="s">
        <v>463</v>
      </c>
      <c r="I72" s="1" t="s">
        <v>272</v>
      </c>
      <c r="J72" s="1" t="str">
        <f>CONCATENATE(G72,H72,I72,H72,$K$1,K72)</f>
        <v>Men's Long Sleeve Garment Washed Oxford Shirt      100% Cotton, Garment washed, Easy care. Button down collar, contrats buttons, single chest pocket      SIZE RANGE  S-7XL</v>
      </c>
      <c r="K72" s="10" t="s">
        <v>273</v>
      </c>
      <c r="L72" s="9">
        <v>25.95</v>
      </c>
      <c r="M72" s="2" t="s">
        <v>406</v>
      </c>
      <c r="N72" s="10" t="s">
        <v>407</v>
      </c>
      <c r="O72" s="9"/>
      <c r="W72" s="14">
        <f t="shared" si="15"/>
        <v>47.25</v>
      </c>
      <c r="X72" s="14">
        <f t="shared" si="16"/>
        <v>43.5</v>
      </c>
      <c r="Y72" s="14">
        <f t="shared" si="17"/>
        <v>42.339999999999996</v>
      </c>
      <c r="Z72" s="14">
        <f t="shared" si="18"/>
        <v>40.739999999999995</v>
      </c>
      <c r="AA72" s="14">
        <f t="shared" si="19"/>
        <v>38.925</v>
      </c>
      <c r="AB72" s="14">
        <f t="shared" si="20"/>
        <v>37.6275</v>
      </c>
      <c r="AC72" s="14">
        <f t="shared" si="21"/>
        <v>36.33</v>
      </c>
      <c r="AD72" s="14">
        <f t="shared" si="22"/>
        <v>35.0325</v>
      </c>
    </row>
    <row r="73" spans="1:30" ht="15">
      <c r="A73" s="1" t="s">
        <v>274</v>
      </c>
      <c r="B73" s="1" t="s">
        <v>448</v>
      </c>
      <c r="C73" s="1" t="s">
        <v>460</v>
      </c>
      <c r="D73" s="1" t="str">
        <f t="shared" si="12"/>
        <v>Idenitee Ladies Reuben Long Sleeve </v>
      </c>
      <c r="E73" s="1" t="str">
        <f t="shared" si="13"/>
        <v>IDENITEE LADIES REUBEN LONG SLEEVE </v>
      </c>
      <c r="F73" s="1" t="str">
        <f t="shared" si="14"/>
        <v>idenitee ladies reuben long sleeve </v>
      </c>
      <c r="G73" s="1" t="s">
        <v>275</v>
      </c>
      <c r="H73" s="2" t="s">
        <v>463</v>
      </c>
      <c r="I73" s="1" t="s">
        <v>276</v>
      </c>
      <c r="J73" s="1" t="str">
        <f>CONCATENATE(G73,H73,I73,H73,$K$1,K73)</f>
        <v>Ladies Long Sleeve Garment Washed Oxford Shirt       100% Cotton, Garment washed, Easy care. Button down collar, contrats buttons      SIZE RANGE   8 - 26</v>
      </c>
      <c r="K73" s="10" t="s">
        <v>179</v>
      </c>
      <c r="L73" s="9">
        <v>24.95</v>
      </c>
      <c r="M73" s="2" t="s">
        <v>406</v>
      </c>
      <c r="N73" s="10" t="s">
        <v>407</v>
      </c>
      <c r="O73" s="9"/>
      <c r="W73" s="14">
        <f t="shared" si="15"/>
        <v>45.75</v>
      </c>
      <c r="X73" s="14">
        <f t="shared" si="16"/>
        <v>42.05</v>
      </c>
      <c r="Y73" s="14">
        <f t="shared" si="17"/>
        <v>40.89</v>
      </c>
      <c r="Z73" s="14">
        <f t="shared" si="18"/>
        <v>39.339999999999996</v>
      </c>
      <c r="AA73" s="14">
        <f t="shared" si="19"/>
        <v>37.425</v>
      </c>
      <c r="AB73" s="14">
        <f t="shared" si="20"/>
        <v>36.177499999999995</v>
      </c>
      <c r="AC73" s="14">
        <f t="shared" si="21"/>
        <v>34.93</v>
      </c>
      <c r="AD73" s="14">
        <f t="shared" si="22"/>
        <v>33.682500000000005</v>
      </c>
    </row>
    <row r="74" spans="1:30" ht="15">
      <c r="A74" s="1" t="s">
        <v>277</v>
      </c>
      <c r="B74" s="1" t="s">
        <v>448</v>
      </c>
      <c r="C74" s="1" t="s">
        <v>461</v>
      </c>
      <c r="D74" s="1" t="str">
        <f t="shared" si="12"/>
        <v>Idenitee Ladies Reuben 3\4 Sleeve </v>
      </c>
      <c r="E74" s="1" t="str">
        <f t="shared" si="13"/>
        <v>IDENITEE LADIES REUBEN 3\4 SLEEVE </v>
      </c>
      <c r="F74" s="1" t="str">
        <f t="shared" si="14"/>
        <v>idenitee ladies reuben 3\4 sleeve </v>
      </c>
      <c r="G74" s="1" t="s">
        <v>278</v>
      </c>
      <c r="H74" s="2" t="s">
        <v>463</v>
      </c>
      <c r="I74" s="1" t="s">
        <v>276</v>
      </c>
      <c r="J74" s="1" t="str">
        <f>CONCATENATE(G74,H74,I74,H74,$K$1,K74)</f>
        <v>Ladies 3\4 Sleeve Garment Washed Oxford Shirt       100% Cotton, Garment washed, Easy care. Button down collar, contrats buttons      SIZE RANGE   8 - 26</v>
      </c>
      <c r="K74" s="10" t="s">
        <v>179</v>
      </c>
      <c r="L74" s="9">
        <v>24.95</v>
      </c>
      <c r="M74" s="2" t="s">
        <v>406</v>
      </c>
      <c r="N74" s="10" t="s">
        <v>407</v>
      </c>
      <c r="O74" s="9"/>
      <c r="W74" s="14">
        <f t="shared" si="15"/>
        <v>45.75</v>
      </c>
      <c r="X74" s="14">
        <f t="shared" si="16"/>
        <v>42.05</v>
      </c>
      <c r="Y74" s="14">
        <f t="shared" si="17"/>
        <v>40.89</v>
      </c>
      <c r="Z74" s="14">
        <f t="shared" si="18"/>
        <v>39.339999999999996</v>
      </c>
      <c r="AA74" s="14">
        <f t="shared" si="19"/>
        <v>37.425</v>
      </c>
      <c r="AB74" s="14">
        <f t="shared" si="20"/>
        <v>36.177499999999995</v>
      </c>
      <c r="AC74" s="14">
        <f t="shared" si="21"/>
        <v>34.93</v>
      </c>
      <c r="AD74" s="14">
        <f t="shared" si="22"/>
        <v>33.682500000000005</v>
      </c>
    </row>
    <row r="75" spans="1:30" ht="15">
      <c r="A75" s="1" t="s">
        <v>279</v>
      </c>
      <c r="B75" s="1" t="s">
        <v>448</v>
      </c>
      <c r="C75" s="1" t="s">
        <v>462</v>
      </c>
      <c r="D75" s="1" t="str">
        <f t="shared" si="12"/>
        <v>Idenitee Ladies Baxter 3\4 Sleeve </v>
      </c>
      <c r="E75" s="1" t="str">
        <f t="shared" si="13"/>
        <v>IDENITEE LADIES BAXTER 3\4 SLEEVE </v>
      </c>
      <c r="F75" s="1" t="str">
        <f t="shared" si="14"/>
        <v>idenitee ladies baxter 3\4 sleeve </v>
      </c>
      <c r="G75" s="1" t="s">
        <v>280</v>
      </c>
      <c r="H75" s="2" t="s">
        <v>463</v>
      </c>
      <c r="I75" s="2" t="s">
        <v>229</v>
      </c>
      <c r="J75" s="1" t="str">
        <f>CONCATENATE(G75,H75,I75,H75,$K$1,K75)</f>
        <v>Ladies 3\4 Sleeve Stretch Shirt       Cotton rich, 34% polyester 62% cotton 4% spandex, Button Down Collar, Tonal horn buttons       SIZE RANGE   8 - 26</v>
      </c>
      <c r="K75" s="10" t="s">
        <v>179</v>
      </c>
      <c r="L75" s="9">
        <v>23.45</v>
      </c>
      <c r="M75" s="2" t="s">
        <v>374</v>
      </c>
      <c r="N75" s="10" t="s">
        <v>375</v>
      </c>
      <c r="O75" s="9"/>
      <c r="W75" s="14">
        <f t="shared" si="15"/>
        <v>43.5</v>
      </c>
      <c r="X75" s="14">
        <f t="shared" si="16"/>
        <v>39.875</v>
      </c>
      <c r="Y75" s="14">
        <f t="shared" si="17"/>
        <v>38.714999999999996</v>
      </c>
      <c r="Z75" s="14">
        <f t="shared" si="18"/>
        <v>37.239999999999995</v>
      </c>
      <c r="AA75" s="14">
        <f t="shared" si="19"/>
        <v>35.175</v>
      </c>
      <c r="AB75" s="14">
        <f t="shared" si="20"/>
        <v>34.0025</v>
      </c>
      <c r="AC75" s="14">
        <f t="shared" si="21"/>
        <v>32.83</v>
      </c>
      <c r="AD75" s="14">
        <f t="shared" si="22"/>
        <v>31.657500000000002</v>
      </c>
    </row>
    <row r="76" spans="1:30" ht="15">
      <c r="A76" s="1" t="s">
        <v>281</v>
      </c>
      <c r="B76" s="1" t="s">
        <v>448</v>
      </c>
      <c r="C76" s="1" t="s">
        <v>282</v>
      </c>
      <c r="D76" s="1" t="str">
        <f t="shared" si="12"/>
        <v>Idenitee Mustang</v>
      </c>
      <c r="E76" s="1" t="str">
        <f t="shared" si="13"/>
        <v>IDENITEE MUSTANG</v>
      </c>
      <c r="F76" s="1" t="str">
        <f t="shared" si="14"/>
        <v>idenitee mustang</v>
      </c>
      <c r="G76" s="2" t="s">
        <v>283</v>
      </c>
      <c r="H76" s="2" t="s">
        <v>463</v>
      </c>
      <c r="I76" s="2" t="s">
        <v>284</v>
      </c>
      <c r="J76" s="1" t="str">
        <f>CONCATENATE(G76,H76,I76,H76,$K$1,K76)</f>
        <v>Unisex Fleece Hoodie without Zip      Cotton rich 290gsm fabric, 80% cotton 20% polyester, Drawstring hood, Cotton rib knit on cuff &amp; waistband, Kangaroo pocket      SIZE RANGE  XS - 5XL</v>
      </c>
      <c r="K76" s="2" t="s">
        <v>285</v>
      </c>
      <c r="L76" s="9">
        <v>7</v>
      </c>
      <c r="M76" s="2" t="s">
        <v>418</v>
      </c>
      <c r="N76" s="2" t="s">
        <v>370</v>
      </c>
      <c r="O76" s="9" t="s">
        <v>378</v>
      </c>
      <c r="P76" s="7" t="s">
        <v>419</v>
      </c>
      <c r="W76" s="14">
        <f t="shared" si="15"/>
        <v>18.825000000000003</v>
      </c>
      <c r="X76" s="14">
        <f t="shared" si="16"/>
        <v>16.0225</v>
      </c>
      <c r="Y76" s="14">
        <f t="shared" si="17"/>
        <v>14.862499999999999</v>
      </c>
      <c r="Z76" s="14">
        <f t="shared" si="18"/>
        <v>14.209999999999999</v>
      </c>
      <c r="AA76" s="14">
        <f t="shared" si="19"/>
        <v>10.5</v>
      </c>
      <c r="AB76" s="14">
        <f t="shared" si="20"/>
        <v>10.15</v>
      </c>
      <c r="AC76" s="14">
        <f t="shared" si="21"/>
        <v>9.799999999999999</v>
      </c>
      <c r="AD76" s="14">
        <f t="shared" si="22"/>
        <v>9.450000000000001</v>
      </c>
    </row>
    <row r="77" spans="1:30" ht="15">
      <c r="A77" s="1" t="s">
        <v>286</v>
      </c>
      <c r="B77" s="1" t="s">
        <v>448</v>
      </c>
      <c r="C77" s="1" t="s">
        <v>287</v>
      </c>
      <c r="D77" s="1" t="str">
        <f t="shared" si="12"/>
        <v>Idenitee Mens Detroit</v>
      </c>
      <c r="E77" s="1" t="str">
        <f t="shared" si="13"/>
        <v>IDENITEE MENS DETROIT</v>
      </c>
      <c r="F77" s="1" t="str">
        <f t="shared" si="14"/>
        <v>idenitee mens detroit</v>
      </c>
      <c r="G77" s="2" t="s">
        <v>288</v>
      </c>
      <c r="H77" s="2" t="s">
        <v>463</v>
      </c>
      <c r="I77" s="2" t="s">
        <v>289</v>
      </c>
      <c r="J77" s="1" t="str">
        <f>CONCATENATE(G77,H77,I77,H77,$K$1,K77)</f>
        <v>Mens Fleece Hoodie with Zip      Cotton rich 290gsm fabric, 80% cotton 20% polyester, Drawstring hood, Cotton rib knit on cuff &amp; waistband, Side pockets       SIZE RANGE  S - 5XL</v>
      </c>
      <c r="K77" s="2" t="s">
        <v>43</v>
      </c>
      <c r="L77" s="9">
        <v>8</v>
      </c>
      <c r="M77" s="2" t="s">
        <v>418</v>
      </c>
      <c r="N77" s="2" t="s">
        <v>370</v>
      </c>
      <c r="O77" s="9" t="s">
        <v>378</v>
      </c>
      <c r="W77" s="14">
        <f t="shared" si="15"/>
        <v>20.325000000000003</v>
      </c>
      <c r="X77" s="14">
        <f t="shared" si="16"/>
        <v>17.4725</v>
      </c>
      <c r="Y77" s="14">
        <f t="shared" si="17"/>
        <v>16.3125</v>
      </c>
      <c r="Z77" s="14">
        <f t="shared" si="18"/>
        <v>15.61</v>
      </c>
      <c r="AA77" s="14">
        <f t="shared" si="19"/>
        <v>12</v>
      </c>
      <c r="AB77" s="14">
        <f t="shared" si="20"/>
        <v>11.6</v>
      </c>
      <c r="AC77" s="14">
        <f t="shared" si="21"/>
        <v>11.2</v>
      </c>
      <c r="AD77" s="14">
        <f t="shared" si="22"/>
        <v>10.8</v>
      </c>
    </row>
    <row r="78" spans="1:30" ht="15">
      <c r="A78" s="1" t="s">
        <v>290</v>
      </c>
      <c r="B78" s="1" t="s">
        <v>448</v>
      </c>
      <c r="C78" s="1" t="s">
        <v>291</v>
      </c>
      <c r="D78" s="1" t="str">
        <f t="shared" si="12"/>
        <v>Idenitee Mens Sunset</v>
      </c>
      <c r="E78" s="1" t="str">
        <f t="shared" si="13"/>
        <v>IDENITEE MENS SUNSET</v>
      </c>
      <c r="F78" s="1" t="str">
        <f t="shared" si="14"/>
        <v>idenitee mens sunset</v>
      </c>
      <c r="G78" s="1" t="s">
        <v>292</v>
      </c>
      <c r="H78" s="2" t="s">
        <v>463</v>
      </c>
      <c r="I78" s="1" t="s">
        <v>293</v>
      </c>
      <c r="J78" s="1" t="str">
        <f>CONCATENATE(G78,H78,I78,H78,$K$1,K78)</f>
        <v>Urban Track Top      100% tricot polyester, Stripe on cuff, hem &amp; inner collar, Raglan sleeve, Contrast piping runs length of sleeve, Deep side pockets        SIZE RANGE  XS - 3XL</v>
      </c>
      <c r="K78" s="2" t="s">
        <v>294</v>
      </c>
      <c r="L78" s="9">
        <v>10</v>
      </c>
      <c r="M78" s="2" t="s">
        <v>374</v>
      </c>
      <c r="N78" s="2" t="s">
        <v>370</v>
      </c>
      <c r="O78" s="9" t="s">
        <v>386</v>
      </c>
      <c r="P78" s="7" t="s">
        <v>369</v>
      </c>
      <c r="Q78" s="7" t="s">
        <v>378</v>
      </c>
      <c r="W78" s="14">
        <f t="shared" si="15"/>
        <v>23.325000000000003</v>
      </c>
      <c r="X78" s="14">
        <f t="shared" si="16"/>
        <v>20.3725</v>
      </c>
      <c r="Y78" s="14">
        <f t="shared" si="17"/>
        <v>19.2125</v>
      </c>
      <c r="Z78" s="14">
        <f t="shared" si="18"/>
        <v>18.41</v>
      </c>
      <c r="AA78" s="14">
        <f t="shared" si="19"/>
        <v>15</v>
      </c>
      <c r="AB78" s="14">
        <f t="shared" si="20"/>
        <v>14.5</v>
      </c>
      <c r="AC78" s="14">
        <f t="shared" si="21"/>
        <v>14</v>
      </c>
      <c r="AD78" s="14">
        <f t="shared" si="22"/>
        <v>13.5</v>
      </c>
    </row>
    <row r="79" spans="1:30" ht="15">
      <c r="A79" s="1" t="s">
        <v>295</v>
      </c>
      <c r="B79" s="1" t="s">
        <v>448</v>
      </c>
      <c r="C79" s="1" t="s">
        <v>296</v>
      </c>
      <c r="D79" s="1" t="str">
        <f t="shared" si="12"/>
        <v>Idenitee Mens Randwick</v>
      </c>
      <c r="E79" s="1" t="str">
        <f t="shared" si="13"/>
        <v>IDENITEE MENS RANDWICK</v>
      </c>
      <c r="F79" s="1" t="str">
        <f t="shared" si="14"/>
        <v>idenitee mens randwick</v>
      </c>
      <c r="G79" s="1" t="s">
        <v>297</v>
      </c>
      <c r="H79" s="2" t="s">
        <v>463</v>
      </c>
      <c r="I79" s="1" t="s">
        <v>298</v>
      </c>
      <c r="J79" s="1" t="str">
        <f>CONCATENATE(G79,H79,I79,H79,$K$1,K79)</f>
        <v>Mens Striped Rugby Jersey      100% single jersey cotton, 280gsm fabric, Reinforced collar &amp; placket, Rubber buttons, Cotton ribbed cuff       SIZE RANGE  S - 5XL</v>
      </c>
      <c r="K79" s="2" t="s">
        <v>43</v>
      </c>
      <c r="L79" s="9">
        <v>10</v>
      </c>
      <c r="M79" s="2" t="s">
        <v>420</v>
      </c>
      <c r="N79" s="2" t="s">
        <v>421</v>
      </c>
      <c r="O79" s="9"/>
      <c r="W79" s="14">
        <f t="shared" si="15"/>
        <v>23.325000000000003</v>
      </c>
      <c r="X79" s="14">
        <f t="shared" si="16"/>
        <v>20.3725</v>
      </c>
      <c r="Y79" s="14">
        <f t="shared" si="17"/>
        <v>19.2125</v>
      </c>
      <c r="Z79" s="14">
        <f t="shared" si="18"/>
        <v>18.41</v>
      </c>
      <c r="AA79" s="14">
        <f t="shared" si="19"/>
        <v>15</v>
      </c>
      <c r="AB79" s="14">
        <f t="shared" si="20"/>
        <v>14.5</v>
      </c>
      <c r="AC79" s="14">
        <f t="shared" si="21"/>
        <v>14</v>
      </c>
      <c r="AD79" s="14">
        <f t="shared" si="22"/>
        <v>13.5</v>
      </c>
    </row>
    <row r="80" spans="1:30" ht="15">
      <c r="A80" s="1" t="s">
        <v>299</v>
      </c>
      <c r="B80" s="1" t="s">
        <v>448</v>
      </c>
      <c r="C80" s="1" t="s">
        <v>300</v>
      </c>
      <c r="D80" s="1" t="str">
        <f t="shared" si="12"/>
        <v>Idenitee Ladies Randwick</v>
      </c>
      <c r="E80" s="1" t="str">
        <f t="shared" si="13"/>
        <v>IDENITEE LADIES RANDWICK</v>
      </c>
      <c r="F80" s="1" t="str">
        <f t="shared" si="14"/>
        <v>idenitee ladies randwick</v>
      </c>
      <c r="G80" s="1" t="s">
        <v>301</v>
      </c>
      <c r="H80" s="2" t="s">
        <v>463</v>
      </c>
      <c r="I80" s="1" t="s">
        <v>298</v>
      </c>
      <c r="J80" s="1" t="str">
        <f>CONCATENATE(G80,H80,I80,H80,$K$1,K80)</f>
        <v>Ladies Striped Rugby Jersey      100% single jersey cotton, 280gsm fabric, Reinforced collar &amp; placket, Rubber buttons, Cotton ribbed cuff       SIZE RANGE  8 - 20</v>
      </c>
      <c r="K80" s="2" t="s">
        <v>25</v>
      </c>
      <c r="L80" s="9">
        <v>10</v>
      </c>
      <c r="M80" s="2" t="s">
        <v>422</v>
      </c>
      <c r="N80" s="2" t="s">
        <v>423</v>
      </c>
      <c r="O80" s="9" t="s">
        <v>424</v>
      </c>
      <c r="P80" s="7" t="s">
        <v>396</v>
      </c>
      <c r="W80" s="14">
        <f t="shared" si="15"/>
        <v>23.325000000000003</v>
      </c>
      <c r="X80" s="14">
        <f t="shared" si="16"/>
        <v>20.3725</v>
      </c>
      <c r="Y80" s="14">
        <f t="shared" si="17"/>
        <v>19.2125</v>
      </c>
      <c r="Z80" s="14">
        <f t="shared" si="18"/>
        <v>18.41</v>
      </c>
      <c r="AA80" s="14">
        <f t="shared" si="19"/>
        <v>15</v>
      </c>
      <c r="AB80" s="14">
        <f t="shared" si="20"/>
        <v>14.5</v>
      </c>
      <c r="AC80" s="14">
        <f t="shared" si="21"/>
        <v>14</v>
      </c>
      <c r="AD80" s="14">
        <f t="shared" si="22"/>
        <v>13.5</v>
      </c>
    </row>
    <row r="81" spans="1:30" ht="15">
      <c r="A81" s="1" t="s">
        <v>302</v>
      </c>
      <c r="B81" s="1" t="s">
        <v>448</v>
      </c>
      <c r="C81" s="1" t="s">
        <v>303</v>
      </c>
      <c r="D81" s="1" t="str">
        <f t="shared" si="12"/>
        <v>Idenitee Berkley </v>
      </c>
      <c r="E81" s="1" t="str">
        <f t="shared" si="13"/>
        <v>IDENITEE BERKLEY </v>
      </c>
      <c r="F81" s="1" t="str">
        <f t="shared" si="14"/>
        <v>idenitee berkley </v>
      </c>
      <c r="G81" s="2" t="s">
        <v>304</v>
      </c>
      <c r="H81" s="2" t="s">
        <v>463</v>
      </c>
      <c r="I81" s="2" t="s">
        <v>305</v>
      </c>
      <c r="J81" s="1" t="str">
        <f>CONCATENATE(G81,H81,I81,H81,$K$1,K81)</f>
        <v>Unisex Two Tone Fleece Hoodie without Zip      Cotton rich 290gsm fabric, 80% cotton 20% polyester, Raglan Sleeve, Drawstring hood, Cotton rib knit on cuff &amp; waistband, Kangaroo pocket      SIZE RANGE  XS - 5XL</v>
      </c>
      <c r="K81" s="2" t="s">
        <v>285</v>
      </c>
      <c r="L81" s="9">
        <v>8</v>
      </c>
      <c r="M81" s="2" t="s">
        <v>425</v>
      </c>
      <c r="N81" s="2" t="s">
        <v>426</v>
      </c>
      <c r="O81" s="9" t="s">
        <v>427</v>
      </c>
      <c r="W81" s="14">
        <f t="shared" si="15"/>
        <v>20.325000000000003</v>
      </c>
      <c r="X81" s="14">
        <f t="shared" si="16"/>
        <v>17.4725</v>
      </c>
      <c r="Y81" s="14">
        <f t="shared" si="17"/>
        <v>16.3125</v>
      </c>
      <c r="Z81" s="14">
        <f t="shared" si="18"/>
        <v>15.61</v>
      </c>
      <c r="AA81" s="14">
        <f t="shared" si="19"/>
        <v>12</v>
      </c>
      <c r="AB81" s="14">
        <f t="shared" si="20"/>
        <v>11.6</v>
      </c>
      <c r="AC81" s="14">
        <f t="shared" si="21"/>
        <v>11.2</v>
      </c>
      <c r="AD81" s="14">
        <f t="shared" si="22"/>
        <v>10.8</v>
      </c>
    </row>
    <row r="82" spans="1:30" ht="15">
      <c r="A82" s="1" t="s">
        <v>306</v>
      </c>
      <c r="B82" s="1" t="s">
        <v>448</v>
      </c>
      <c r="C82" s="1" t="s">
        <v>307</v>
      </c>
      <c r="D82" s="1" t="str">
        <f t="shared" si="12"/>
        <v>Idenitee Ladies Sunset </v>
      </c>
      <c r="E82" s="1" t="str">
        <f t="shared" si="13"/>
        <v>IDENITEE LADIES SUNSET </v>
      </c>
      <c r="F82" s="1" t="str">
        <f t="shared" si="14"/>
        <v>idenitee ladies sunset </v>
      </c>
      <c r="G82" s="1" t="s">
        <v>292</v>
      </c>
      <c r="H82" s="2" t="s">
        <v>463</v>
      </c>
      <c r="I82" s="1" t="s">
        <v>308</v>
      </c>
      <c r="J82" s="1" t="str">
        <f>CONCATENATE(G82,H82,I82,H82,$K$1,K82)</f>
        <v>Urban Track Top      100% tricot polyester, Stripe on cuff, hem &amp; inner collar, Set-in sleeve, Contrast piping runs length of sleeve, Deep side pockets        SIZE RANGE  S - XXL </v>
      </c>
      <c r="K82" s="2" t="s">
        <v>309</v>
      </c>
      <c r="L82" s="9">
        <v>10</v>
      </c>
      <c r="M82" s="2" t="s">
        <v>374</v>
      </c>
      <c r="N82" s="2" t="s">
        <v>370</v>
      </c>
      <c r="O82" s="9" t="s">
        <v>386</v>
      </c>
      <c r="P82" s="7" t="s">
        <v>419</v>
      </c>
      <c r="W82" s="14">
        <f t="shared" si="15"/>
        <v>23.325000000000003</v>
      </c>
      <c r="X82" s="14">
        <f t="shared" si="16"/>
        <v>20.3725</v>
      </c>
      <c r="Y82" s="14">
        <f t="shared" si="17"/>
        <v>19.2125</v>
      </c>
      <c r="Z82" s="14">
        <f t="shared" si="18"/>
        <v>18.41</v>
      </c>
      <c r="AA82" s="14">
        <f t="shared" si="19"/>
        <v>15</v>
      </c>
      <c r="AB82" s="14">
        <f t="shared" si="20"/>
        <v>14.5</v>
      </c>
      <c r="AC82" s="14">
        <f t="shared" si="21"/>
        <v>14</v>
      </c>
      <c r="AD82" s="14">
        <f t="shared" si="22"/>
        <v>13.5</v>
      </c>
    </row>
    <row r="83" spans="1:30" ht="15">
      <c r="A83" s="1" t="s">
        <v>310</v>
      </c>
      <c r="B83" s="1" t="s">
        <v>448</v>
      </c>
      <c r="C83" s="1" t="s">
        <v>311</v>
      </c>
      <c r="D83" s="1" t="str">
        <f t="shared" si="12"/>
        <v>Idenitee Grammar       </v>
      </c>
      <c r="E83" s="1" t="str">
        <f t="shared" si="13"/>
        <v>IDENITEE GRAMMAR       </v>
      </c>
      <c r="F83" s="1" t="str">
        <f t="shared" si="14"/>
        <v>idenitee grammar       </v>
      </c>
      <c r="G83" s="1" t="s">
        <v>312</v>
      </c>
      <c r="H83" s="2" t="s">
        <v>463</v>
      </c>
      <c r="I83" s="1" t="s">
        <v>313</v>
      </c>
      <c r="J83" s="1" t="str">
        <f>CONCATENATE(G83,H83,I83,H83,$K$1,K83)</f>
        <v>Teens to Adults Unisex Rugby       100% cotton single jersey, cotton drill collar with single placket, rubber buttons, 2x2 rib cuff      SIZE RANGE  XXS - 3XL</v>
      </c>
      <c r="K83" s="1" t="s">
        <v>314</v>
      </c>
      <c r="L83" s="9">
        <v>10</v>
      </c>
      <c r="M83" s="1" t="s">
        <v>428</v>
      </c>
      <c r="N83" s="1" t="s">
        <v>429</v>
      </c>
      <c r="O83" s="9" t="s">
        <v>430</v>
      </c>
      <c r="P83" s="7" t="s">
        <v>431</v>
      </c>
      <c r="W83" s="14">
        <f t="shared" si="15"/>
        <v>23.325000000000003</v>
      </c>
      <c r="X83" s="14">
        <f t="shared" si="16"/>
        <v>20.3725</v>
      </c>
      <c r="Y83" s="14">
        <f t="shared" si="17"/>
        <v>19.2125</v>
      </c>
      <c r="Z83" s="14">
        <f t="shared" si="18"/>
        <v>18.41</v>
      </c>
      <c r="AA83" s="14">
        <f t="shared" si="19"/>
        <v>15</v>
      </c>
      <c r="AB83" s="14">
        <f t="shared" si="20"/>
        <v>14.5</v>
      </c>
      <c r="AC83" s="14">
        <f t="shared" si="21"/>
        <v>14</v>
      </c>
      <c r="AD83" s="14">
        <f t="shared" si="22"/>
        <v>13.5</v>
      </c>
    </row>
    <row r="84" spans="1:30" ht="15">
      <c r="A84" s="1" t="s">
        <v>315</v>
      </c>
      <c r="B84" s="1" t="s">
        <v>448</v>
      </c>
      <c r="C84" s="1" t="s">
        <v>316</v>
      </c>
      <c r="D84" s="1" t="str">
        <f t="shared" si="12"/>
        <v>Idenitee Mens Jet</v>
      </c>
      <c r="E84" s="1" t="str">
        <f t="shared" si="13"/>
        <v>IDENITEE MENS JET</v>
      </c>
      <c r="F84" s="1" t="str">
        <f t="shared" si="14"/>
        <v>idenitee mens jet</v>
      </c>
      <c r="G84" s="1" t="s">
        <v>317</v>
      </c>
      <c r="H84" s="2" t="s">
        <v>463</v>
      </c>
      <c r="I84" s="1" t="s">
        <v>318</v>
      </c>
      <c r="J84" s="1" t="str">
        <f>CONCATENATE(G84,H84,I84,H84,$K$1,K84)</f>
        <v>Mens Track Top with Contrast panel &amp; piping      310gsm 50% cotton 50% polyester, Contrast panel &amp; piping, SBS zips, Front slanted pockets with zips, Collar &amp; cuff ribbing in contrast colour      SIZE RANGE   S - 3XL</v>
      </c>
      <c r="K84" s="1" t="s">
        <v>319</v>
      </c>
      <c r="L84" s="9">
        <v>10</v>
      </c>
      <c r="M84" s="1" t="s">
        <v>394</v>
      </c>
      <c r="N84" s="1" t="s">
        <v>426</v>
      </c>
      <c r="O84" s="9"/>
      <c r="W84" s="14">
        <f t="shared" si="15"/>
        <v>23.325000000000003</v>
      </c>
      <c r="X84" s="14">
        <f t="shared" si="16"/>
        <v>20.3725</v>
      </c>
      <c r="Y84" s="14">
        <f t="shared" si="17"/>
        <v>19.2125</v>
      </c>
      <c r="Z84" s="14">
        <f t="shared" si="18"/>
        <v>18.41</v>
      </c>
      <c r="AA84" s="14">
        <f t="shared" si="19"/>
        <v>15</v>
      </c>
      <c r="AB84" s="14">
        <f t="shared" si="20"/>
        <v>14.5</v>
      </c>
      <c r="AC84" s="14">
        <f t="shared" si="21"/>
        <v>14</v>
      </c>
      <c r="AD84" s="14">
        <f t="shared" si="22"/>
        <v>13.5</v>
      </c>
    </row>
    <row r="85" spans="1:30" ht="15">
      <c r="A85" s="1" t="s">
        <v>320</v>
      </c>
      <c r="B85" s="1" t="s">
        <v>448</v>
      </c>
      <c r="C85" s="1" t="s">
        <v>321</v>
      </c>
      <c r="D85" s="1" t="str">
        <f t="shared" si="12"/>
        <v>Idenitee Ladies Jet</v>
      </c>
      <c r="E85" s="1" t="str">
        <f t="shared" si="13"/>
        <v>IDENITEE LADIES JET</v>
      </c>
      <c r="F85" s="1" t="str">
        <f t="shared" si="14"/>
        <v>idenitee ladies jet</v>
      </c>
      <c r="G85" s="1" t="s">
        <v>317</v>
      </c>
      <c r="H85" s="2" t="s">
        <v>463</v>
      </c>
      <c r="I85" s="1" t="s">
        <v>318</v>
      </c>
      <c r="J85" s="1" t="str">
        <f>CONCATENATE(G85,H85,I85,H85,$K$1,K85)</f>
        <v>Mens Track Top with Contrast panel &amp; piping      310gsm 50% cotton 50% polyester, Contrast panel &amp; piping, SBS zips, Front slanted pockets with zips, Collar &amp; cuff ribbing in contrast colour      SIZE RANGE  S - XL</v>
      </c>
      <c r="K85" s="2" t="s">
        <v>322</v>
      </c>
      <c r="L85" s="9">
        <v>10</v>
      </c>
      <c r="M85" s="1" t="s">
        <v>394</v>
      </c>
      <c r="N85" s="2" t="s">
        <v>426</v>
      </c>
      <c r="O85" s="9"/>
      <c r="W85" s="14">
        <f t="shared" si="15"/>
        <v>23.325000000000003</v>
      </c>
      <c r="X85" s="14">
        <f t="shared" si="16"/>
        <v>20.3725</v>
      </c>
      <c r="Y85" s="14">
        <f t="shared" si="17"/>
        <v>19.2125</v>
      </c>
      <c r="Z85" s="14">
        <f t="shared" si="18"/>
        <v>18.41</v>
      </c>
      <c r="AA85" s="14">
        <f t="shared" si="19"/>
        <v>15</v>
      </c>
      <c r="AB85" s="14">
        <f t="shared" si="20"/>
        <v>14.5</v>
      </c>
      <c r="AC85" s="14">
        <f t="shared" si="21"/>
        <v>14</v>
      </c>
      <c r="AD85" s="14">
        <f t="shared" si="22"/>
        <v>13.5</v>
      </c>
    </row>
    <row r="86" spans="1:30" ht="15">
      <c r="A86" s="11" t="s">
        <v>323</v>
      </c>
      <c r="B86" s="1" t="s">
        <v>448</v>
      </c>
      <c r="C86" s="11" t="s">
        <v>324</v>
      </c>
      <c r="D86" s="1" t="str">
        <f t="shared" si="12"/>
        <v>Idenitee Billy - Denim Bib</v>
      </c>
      <c r="E86" s="1" t="str">
        <f t="shared" si="13"/>
        <v>IDENITEE BILLY - DENIM BIB</v>
      </c>
      <c r="F86" s="1" t="str">
        <f t="shared" si="14"/>
        <v>idenitee billy - denim bib</v>
      </c>
      <c r="G86" s="11" t="s">
        <v>325</v>
      </c>
      <c r="H86" s="2" t="s">
        <v>463</v>
      </c>
      <c r="I86" s="11" t="s">
        <v>326</v>
      </c>
      <c r="J86" s="1" t="str">
        <f>CONCATENATE(G86,H86,I86,H86,K86)</f>
        <v>Original Denim Bib Apron with contrast straps      100% cotton indigo denim. Cross over webbing ties. Re-inforced designer brass rivets. Waist pockets        </v>
      </c>
      <c r="K86" s="12"/>
      <c r="L86" s="13">
        <v>17.95</v>
      </c>
      <c r="M86" s="2" t="s">
        <v>432</v>
      </c>
      <c r="N86" s="12" t="s">
        <v>433</v>
      </c>
      <c r="O86" s="13" t="s">
        <v>434</v>
      </c>
      <c r="W86" s="14">
        <f t="shared" si="15"/>
        <v>35.25</v>
      </c>
      <c r="X86" s="14">
        <f t="shared" si="16"/>
        <v>31.9</v>
      </c>
      <c r="Y86" s="14">
        <f t="shared" si="17"/>
        <v>30.74</v>
      </c>
      <c r="Z86" s="14">
        <f t="shared" si="18"/>
        <v>29.539999999999996</v>
      </c>
      <c r="AA86" s="14">
        <f t="shared" si="19"/>
        <v>26.924999999999997</v>
      </c>
      <c r="AB86" s="14">
        <f t="shared" si="20"/>
        <v>26.0275</v>
      </c>
      <c r="AC86" s="14">
        <f t="shared" si="21"/>
        <v>25.13</v>
      </c>
      <c r="AD86" s="14">
        <f t="shared" si="22"/>
        <v>24.2325</v>
      </c>
    </row>
    <row r="87" spans="1:30" ht="15">
      <c r="A87" s="11" t="s">
        <v>328</v>
      </c>
      <c r="B87" s="1" t="s">
        <v>448</v>
      </c>
      <c r="C87" s="11" t="s">
        <v>329</v>
      </c>
      <c r="D87" s="1" t="str">
        <f t="shared" si="12"/>
        <v>Idenitee Charlie - Denim Waist</v>
      </c>
      <c r="E87" s="1" t="str">
        <f t="shared" si="13"/>
        <v>IDENITEE CHARLIE - DENIM WAIST</v>
      </c>
      <c r="F87" s="1" t="str">
        <f t="shared" si="14"/>
        <v>idenitee charlie - denim waist</v>
      </c>
      <c r="G87" s="11" t="s">
        <v>330</v>
      </c>
      <c r="H87" s="2" t="s">
        <v>463</v>
      </c>
      <c r="I87" s="11" t="s">
        <v>331</v>
      </c>
      <c r="J87" s="1" t="str">
        <f aca="true" t="shared" si="23" ref="J87:J92">CONCATENATE(G87,H87,I87,H87,K87)</f>
        <v>Original Denim Waist Apron with contrast straps      100% cotton indigo denim. Webbing ties. Re-inforced designer brass rivets. Waist pockets        </v>
      </c>
      <c r="K87" s="12"/>
      <c r="L87" s="4" t="s">
        <v>332</v>
      </c>
      <c r="M87" s="2" t="s">
        <v>432</v>
      </c>
      <c r="N87" s="12" t="s">
        <v>433</v>
      </c>
      <c r="O87" s="4" t="s">
        <v>434</v>
      </c>
      <c r="W87" s="14">
        <f t="shared" si="15"/>
        <v>30.75</v>
      </c>
      <c r="X87" s="14">
        <f t="shared" si="16"/>
        <v>27.55</v>
      </c>
      <c r="Y87" s="14">
        <f t="shared" si="17"/>
        <v>26.389999999999997</v>
      </c>
      <c r="Z87" s="14">
        <f t="shared" si="18"/>
        <v>25.339999999999996</v>
      </c>
      <c r="AA87" s="14">
        <f t="shared" si="19"/>
        <v>22.424999999999997</v>
      </c>
      <c r="AB87" s="14">
        <f t="shared" si="20"/>
        <v>21.6775</v>
      </c>
      <c r="AC87" s="14">
        <f t="shared" si="21"/>
        <v>20.929999999999996</v>
      </c>
      <c r="AD87" s="14">
        <f t="shared" si="22"/>
        <v>20.1825</v>
      </c>
    </row>
    <row r="88" spans="1:30" ht="15">
      <c r="A88" s="11" t="s">
        <v>333</v>
      </c>
      <c r="B88" s="1" t="s">
        <v>448</v>
      </c>
      <c r="C88" s="11" t="s">
        <v>334</v>
      </c>
      <c r="D88" s="1" t="str">
        <f t="shared" si="12"/>
        <v>Idenitee Brooklyn - Canvas Bib</v>
      </c>
      <c r="E88" s="1" t="str">
        <f t="shared" si="13"/>
        <v>IDENITEE BROOKLYN - CANVAS BIB</v>
      </c>
      <c r="F88" s="1" t="str">
        <f t="shared" si="14"/>
        <v>idenitee brooklyn - canvas bib</v>
      </c>
      <c r="G88" s="11" t="s">
        <v>335</v>
      </c>
      <c r="H88" s="2" t="s">
        <v>463</v>
      </c>
      <c r="I88" s="11" t="s">
        <v>336</v>
      </c>
      <c r="J88" s="1" t="str">
        <f t="shared" si="23"/>
        <v>Canvas Bib Apron       100% cotton canvas. Cross over webbing ties. Re-inforced designer brass rivets. Waist pockets        </v>
      </c>
      <c r="K88" s="12"/>
      <c r="L88" s="4" t="s">
        <v>337</v>
      </c>
      <c r="M88" s="2" t="s">
        <v>374</v>
      </c>
      <c r="N88" s="12" t="s">
        <v>372</v>
      </c>
      <c r="O88" s="4" t="s">
        <v>370</v>
      </c>
      <c r="P88" s="7" t="s">
        <v>435</v>
      </c>
      <c r="Q88" s="7" t="s">
        <v>436</v>
      </c>
      <c r="R88" s="7" t="s">
        <v>437</v>
      </c>
      <c r="S88" s="7" t="s">
        <v>438</v>
      </c>
      <c r="T88" s="7" t="s">
        <v>439</v>
      </c>
      <c r="U88" s="7" t="s">
        <v>440</v>
      </c>
      <c r="W88" s="14">
        <f t="shared" si="15"/>
        <v>36</v>
      </c>
      <c r="X88" s="14">
        <f t="shared" si="16"/>
        <v>32.625</v>
      </c>
      <c r="Y88" s="14">
        <f t="shared" si="17"/>
        <v>31.464999999999996</v>
      </c>
      <c r="Z88" s="14">
        <f t="shared" si="18"/>
        <v>30.239999999999995</v>
      </c>
      <c r="AA88" s="14">
        <f t="shared" si="19"/>
        <v>27.674999999999997</v>
      </c>
      <c r="AB88" s="14">
        <f t="shared" si="20"/>
        <v>26.752499999999998</v>
      </c>
      <c r="AC88" s="14">
        <f t="shared" si="21"/>
        <v>25.83</v>
      </c>
      <c r="AD88" s="14">
        <f t="shared" si="22"/>
        <v>24.907500000000002</v>
      </c>
    </row>
    <row r="89" spans="1:30" ht="15">
      <c r="A89" s="11" t="s">
        <v>338</v>
      </c>
      <c r="B89" s="1" t="s">
        <v>448</v>
      </c>
      <c r="C89" s="11" t="s">
        <v>339</v>
      </c>
      <c r="D89" s="1" t="str">
        <f t="shared" si="12"/>
        <v>Idenitee Jimmy - Canvas Waist</v>
      </c>
      <c r="E89" s="1" t="str">
        <f t="shared" si="13"/>
        <v>IDENITEE JIMMY - CANVAS WAIST</v>
      </c>
      <c r="F89" s="1" t="str">
        <f t="shared" si="14"/>
        <v>idenitee jimmy - canvas waist</v>
      </c>
      <c r="G89" s="11" t="s">
        <v>340</v>
      </c>
      <c r="H89" s="2" t="s">
        <v>463</v>
      </c>
      <c r="I89" s="11" t="s">
        <v>341</v>
      </c>
      <c r="J89" s="1" t="str">
        <f t="shared" si="23"/>
        <v>Canvas Waist Apron      100% cotton canvas. Webbing ties. Re-inforced designer brass rivets. Waist pockets        </v>
      </c>
      <c r="K89" s="12"/>
      <c r="L89" s="4" t="s">
        <v>332</v>
      </c>
      <c r="M89" s="2" t="s">
        <v>374</v>
      </c>
      <c r="N89" s="12" t="s">
        <v>372</v>
      </c>
      <c r="O89" s="4" t="s">
        <v>370</v>
      </c>
      <c r="P89" s="7" t="s">
        <v>435</v>
      </c>
      <c r="Q89" s="7" t="s">
        <v>436</v>
      </c>
      <c r="R89" s="7" t="s">
        <v>441</v>
      </c>
      <c r="S89" s="7" t="s">
        <v>438</v>
      </c>
      <c r="T89" s="7" t="s">
        <v>439</v>
      </c>
      <c r="U89" s="7" t="s">
        <v>440</v>
      </c>
      <c r="W89" s="14">
        <f t="shared" si="15"/>
        <v>30.75</v>
      </c>
      <c r="X89" s="14">
        <f t="shared" si="16"/>
        <v>27.55</v>
      </c>
      <c r="Y89" s="14">
        <f t="shared" si="17"/>
        <v>26.389999999999997</v>
      </c>
      <c r="Z89" s="14">
        <f t="shared" si="18"/>
        <v>25.339999999999996</v>
      </c>
      <c r="AA89" s="14">
        <f t="shared" si="19"/>
        <v>22.424999999999997</v>
      </c>
      <c r="AB89" s="14">
        <f t="shared" si="20"/>
        <v>21.6775</v>
      </c>
      <c r="AC89" s="14">
        <f t="shared" si="21"/>
        <v>20.929999999999996</v>
      </c>
      <c r="AD89" s="14">
        <f t="shared" si="22"/>
        <v>20.1825</v>
      </c>
    </row>
    <row r="90" spans="1:30" ht="15">
      <c r="A90" s="11" t="s">
        <v>342</v>
      </c>
      <c r="B90" s="1" t="s">
        <v>448</v>
      </c>
      <c r="C90" s="11" t="s">
        <v>343</v>
      </c>
      <c r="D90" s="1" t="str">
        <f t="shared" si="12"/>
        <v>Idenitee Byron</v>
      </c>
      <c r="E90" s="1" t="str">
        <f t="shared" si="13"/>
        <v>IDENITEE BYRON</v>
      </c>
      <c r="F90" s="1" t="str">
        <f t="shared" si="14"/>
        <v>idenitee byron</v>
      </c>
      <c r="G90" s="11" t="s">
        <v>344</v>
      </c>
      <c r="H90" s="2" t="s">
        <v>463</v>
      </c>
      <c r="I90" s="11" t="s">
        <v>345</v>
      </c>
      <c r="J90" s="1" t="str">
        <f t="shared" si="23"/>
        <v>Denim Bib Apron with detachable neck strap       100% cotton indigo denim. 260gsm. PVC leather look neck strap. Webbing waist ties with re-inforced designer brass rivets. Waist pocket        </v>
      </c>
      <c r="K90" s="12"/>
      <c r="L90" s="13">
        <v>16.45</v>
      </c>
      <c r="M90" s="4" t="s">
        <v>432</v>
      </c>
      <c r="N90" s="12" t="s">
        <v>433</v>
      </c>
      <c r="O90" s="13" t="s">
        <v>442</v>
      </c>
      <c r="P90" s="7" t="s">
        <v>443</v>
      </c>
      <c r="W90" s="14">
        <f t="shared" si="15"/>
        <v>33</v>
      </c>
      <c r="X90" s="14">
        <f t="shared" si="16"/>
        <v>29.724999999999998</v>
      </c>
      <c r="Y90" s="14">
        <f t="shared" si="17"/>
        <v>28.564999999999998</v>
      </c>
      <c r="Z90" s="14">
        <f t="shared" si="18"/>
        <v>27.439999999999994</v>
      </c>
      <c r="AA90" s="14">
        <f t="shared" si="19"/>
        <v>24.674999999999997</v>
      </c>
      <c r="AB90" s="14">
        <f t="shared" si="20"/>
        <v>23.8525</v>
      </c>
      <c r="AC90" s="14">
        <f t="shared" si="21"/>
        <v>23.029999999999998</v>
      </c>
      <c r="AD90" s="14">
        <f t="shared" si="22"/>
        <v>22.2075</v>
      </c>
    </row>
    <row r="91" spans="1:30" ht="15">
      <c r="A91" s="11" t="s">
        <v>346</v>
      </c>
      <c r="B91" s="1" t="s">
        <v>448</v>
      </c>
      <c r="C91" s="11" t="s">
        <v>347</v>
      </c>
      <c r="D91" s="1" t="str">
        <f t="shared" si="12"/>
        <v>Idenitee Luca </v>
      </c>
      <c r="E91" s="1" t="str">
        <f t="shared" si="13"/>
        <v>IDENITEE LUCA </v>
      </c>
      <c r="F91" s="1" t="str">
        <f t="shared" si="14"/>
        <v>idenitee luca </v>
      </c>
      <c r="G91" s="11" t="s">
        <v>348</v>
      </c>
      <c r="H91" s="2" t="s">
        <v>463</v>
      </c>
      <c r="I91" s="11" t="s">
        <v>349</v>
      </c>
      <c r="J91" s="1" t="str">
        <f t="shared" si="23"/>
        <v>Canvas Bib Apron with detachable neck strap       100% cotton canvas. 260gsm. PVC leather look neck strap. Webbing waist ties with re-inforced designer brass rivets. Waist pocket        </v>
      </c>
      <c r="K91" s="12"/>
      <c r="L91" s="4" t="s">
        <v>327</v>
      </c>
      <c r="M91" s="2" t="s">
        <v>374</v>
      </c>
      <c r="N91" s="12" t="s">
        <v>370</v>
      </c>
      <c r="O91" s="4" t="s">
        <v>372</v>
      </c>
      <c r="P91" s="7" t="s">
        <v>436</v>
      </c>
      <c r="W91" s="14">
        <f t="shared" si="15"/>
        <v>33.75</v>
      </c>
      <c r="X91" s="14">
        <f t="shared" si="16"/>
        <v>30.45</v>
      </c>
      <c r="Y91" s="14">
        <f t="shared" si="17"/>
        <v>29.29</v>
      </c>
      <c r="Z91" s="14">
        <f t="shared" si="18"/>
        <v>28.139999999999993</v>
      </c>
      <c r="AA91" s="14">
        <f t="shared" si="19"/>
        <v>25.424999999999997</v>
      </c>
      <c r="AB91" s="14">
        <f t="shared" si="20"/>
        <v>24.577499999999997</v>
      </c>
      <c r="AC91" s="14">
        <f t="shared" si="21"/>
        <v>23.729999999999997</v>
      </c>
      <c r="AD91" s="14">
        <f t="shared" si="22"/>
        <v>22.8825</v>
      </c>
    </row>
    <row r="92" spans="1:30" ht="15">
      <c r="A92" s="11" t="s">
        <v>350</v>
      </c>
      <c r="B92" s="1" t="s">
        <v>448</v>
      </c>
      <c r="C92" s="11" t="s">
        <v>351</v>
      </c>
      <c r="D92" s="1" t="str">
        <f t="shared" si="12"/>
        <v>Idenitee Apron Neck Strap</v>
      </c>
      <c r="E92" s="1" t="str">
        <f t="shared" si="13"/>
        <v>IDENITEE APRON NECK STRAP</v>
      </c>
      <c r="F92" s="1" t="str">
        <f t="shared" si="14"/>
        <v>idenitee apron neck strap</v>
      </c>
      <c r="G92" s="11" t="s">
        <v>352</v>
      </c>
      <c r="H92" s="2" t="s">
        <v>463</v>
      </c>
      <c r="I92" s="11" t="s">
        <v>353</v>
      </c>
      <c r="J92" s="1" t="str">
        <f t="shared" si="23"/>
        <v>PVC 'leather look' neck strap      Detachable PVC leather look strap with brass buckel. Match with A19 or A20 aprons      </v>
      </c>
      <c r="K92" s="12"/>
      <c r="L92" s="4" t="s">
        <v>354</v>
      </c>
      <c r="M92" s="2" t="s">
        <v>444</v>
      </c>
      <c r="N92" s="12" t="s">
        <v>367</v>
      </c>
      <c r="O92" s="4" t="s">
        <v>372</v>
      </c>
      <c r="W92" s="14">
        <f t="shared" si="15"/>
        <v>13.575000000000001</v>
      </c>
      <c r="X92" s="14">
        <f t="shared" si="16"/>
        <v>10.9475</v>
      </c>
      <c r="Y92" s="14">
        <f t="shared" si="17"/>
        <v>9.7875</v>
      </c>
      <c r="Z92" s="14">
        <f t="shared" si="18"/>
        <v>9.31</v>
      </c>
      <c r="AA92" s="14">
        <f t="shared" si="19"/>
        <v>5.25</v>
      </c>
      <c r="AB92" s="14">
        <f t="shared" si="20"/>
        <v>5.075</v>
      </c>
      <c r="AC92" s="14">
        <f t="shared" si="21"/>
        <v>4.8999999999999995</v>
      </c>
      <c r="AD92" s="14">
        <f t="shared" si="22"/>
        <v>4.7250000000000005</v>
      </c>
    </row>
    <row r="93" spans="1:30" ht="15">
      <c r="A93" s="11" t="s">
        <v>355</v>
      </c>
      <c r="B93" s="1" t="s">
        <v>448</v>
      </c>
      <c r="C93" s="11" t="s">
        <v>356</v>
      </c>
      <c r="D93" s="1" t="str">
        <f t="shared" si="12"/>
        <v>Idenitee Men's Chino </v>
      </c>
      <c r="E93" s="1" t="str">
        <f t="shared" si="13"/>
        <v>IDENITEE MEN'S CHINO </v>
      </c>
      <c r="F93" s="1" t="str">
        <f t="shared" si="14"/>
        <v>idenitee men's chino </v>
      </c>
      <c r="G93" s="11" t="s">
        <v>357</v>
      </c>
      <c r="H93" s="2" t="s">
        <v>463</v>
      </c>
      <c r="I93" s="11" t="s">
        <v>358</v>
      </c>
      <c r="J93" s="1" t="str">
        <f>CONCATENATE(G93,H93,I93,H93,$K$1,K93)</f>
        <v>Men's Modern Chino with stretch      97% cotton 3% spandex, flat fronted, 4 pockets, constructed waist band, zip fly, contrast piping inner waist band      SIZE RANGE  28 - 46</v>
      </c>
      <c r="K93" s="12" t="s">
        <v>466</v>
      </c>
      <c r="L93" s="12" t="s">
        <v>359</v>
      </c>
      <c r="M93" s="2" t="s">
        <v>445</v>
      </c>
      <c r="N93" s="12" t="s">
        <v>446</v>
      </c>
      <c r="O93" s="12"/>
      <c r="W93" s="14">
        <f t="shared" si="15"/>
        <v>44.25</v>
      </c>
      <c r="X93" s="14">
        <f t="shared" si="16"/>
        <v>40.6</v>
      </c>
      <c r="Y93" s="14">
        <f t="shared" si="17"/>
        <v>39.44</v>
      </c>
      <c r="Z93" s="14">
        <f t="shared" si="18"/>
        <v>37.94</v>
      </c>
      <c r="AA93" s="14">
        <f t="shared" si="19"/>
        <v>35.925</v>
      </c>
      <c r="AB93" s="14">
        <f t="shared" si="20"/>
        <v>34.7275</v>
      </c>
      <c r="AC93" s="14">
        <f t="shared" si="21"/>
        <v>33.529999999999994</v>
      </c>
      <c r="AD93" s="14">
        <f t="shared" si="22"/>
        <v>32.3325</v>
      </c>
    </row>
    <row r="94" spans="1:30" ht="15">
      <c r="A94" s="11" t="s">
        <v>361</v>
      </c>
      <c r="B94" s="1" t="s">
        <v>448</v>
      </c>
      <c r="C94" s="11" t="s">
        <v>362</v>
      </c>
      <c r="D94" s="1" t="str">
        <f t="shared" si="12"/>
        <v>Idenitee Ladies Chino</v>
      </c>
      <c r="E94" s="1" t="str">
        <f t="shared" si="13"/>
        <v>IDENITEE LADIES CHINO</v>
      </c>
      <c r="F94" s="1" t="str">
        <f t="shared" si="14"/>
        <v>idenitee ladies chino</v>
      </c>
      <c r="G94" s="11" t="s">
        <v>363</v>
      </c>
      <c r="H94" s="2" t="s">
        <v>463</v>
      </c>
      <c r="I94" s="11" t="s">
        <v>364</v>
      </c>
      <c r="J94" s="1" t="str">
        <f>CONCATENATE(G94,H94,I94,H94,$K$1,K94)</f>
        <v>Ladies Modern Chino with stretch      97% cotton 3% spandex, flat fronted, 2 front pockets, constructed waist band, zip fly, contrast piping inner waist band      SIZE RANGE  6 - 22</v>
      </c>
      <c r="K94" s="12" t="s">
        <v>465</v>
      </c>
      <c r="L94" s="12" t="s">
        <v>360</v>
      </c>
      <c r="M94" s="2" t="s">
        <v>445</v>
      </c>
      <c r="N94" s="12" t="s">
        <v>446</v>
      </c>
      <c r="O94" s="12"/>
      <c r="W94" s="14">
        <f t="shared" si="15"/>
        <v>42.75</v>
      </c>
      <c r="X94" s="14">
        <f t="shared" si="16"/>
        <v>39.15</v>
      </c>
      <c r="Y94" s="14">
        <f t="shared" si="17"/>
        <v>37.989999999999995</v>
      </c>
      <c r="Z94" s="14">
        <f t="shared" si="18"/>
        <v>36.53999999999999</v>
      </c>
      <c r="AA94" s="14">
        <f t="shared" si="19"/>
        <v>34.425</v>
      </c>
      <c r="AB94" s="14">
        <f t="shared" si="20"/>
        <v>33.277499999999996</v>
      </c>
      <c r="AC94" s="14">
        <f t="shared" si="21"/>
        <v>32.129999999999995</v>
      </c>
      <c r="AD94" s="14">
        <f t="shared" si="22"/>
        <v>30.9825</v>
      </c>
    </row>
    <row r="95" spans="1:15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2"/>
      <c r="L95" s="12"/>
      <c r="M95" s="2"/>
      <c r="N95" s="12"/>
      <c r="O95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Styletex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Cohen</dc:creator>
  <cp:keywords/>
  <dc:description/>
  <cp:lastModifiedBy>Kingsley Lawson</cp:lastModifiedBy>
  <dcterms:created xsi:type="dcterms:W3CDTF">2017-03-08T03:02:33Z</dcterms:created>
  <dcterms:modified xsi:type="dcterms:W3CDTF">2018-08-16T03:44:00Z</dcterms:modified>
  <cp:category/>
  <cp:version/>
  <cp:contentType/>
  <cp:contentStatus/>
</cp:coreProperties>
</file>